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590" windowHeight="6795"/>
  </bookViews>
  <sheets>
    <sheet name="Holdings" sheetId="1" r:id="rId1"/>
    <sheet name="General Activity Ledger" sheetId="4" r:id="rId2"/>
    <sheet name="Open Options" sheetId="2" r:id="rId3"/>
    <sheet name="Sheet1" sheetId="5" r:id="rId4"/>
  </sheets>
  <calcPr calcId="125725"/>
</workbook>
</file>

<file path=xl/calcChain.xml><?xml version="1.0" encoding="utf-8"?>
<calcChain xmlns="http://schemas.openxmlformats.org/spreadsheetml/2006/main">
  <c r="N486" i="4"/>
  <c r="N485"/>
  <c r="N484"/>
  <c r="I62" i="2"/>
  <c r="I61"/>
  <c r="H60"/>
  <c r="N481" i="4"/>
  <c r="N482" s="1"/>
  <c r="N483" s="1"/>
  <c r="M482"/>
  <c r="M481"/>
  <c r="F19" i="5"/>
  <c r="F5"/>
  <c r="F6"/>
  <c r="F7"/>
  <c r="F8"/>
  <c r="F9"/>
  <c r="F10"/>
  <c r="F11"/>
  <c r="F12"/>
  <c r="F13"/>
  <c r="F14"/>
  <c r="F15"/>
  <c r="F16"/>
  <c r="F17"/>
  <c r="F18"/>
  <c r="F4"/>
  <c r="F4" i="4"/>
  <c r="N474"/>
  <c r="N475" s="1"/>
  <c r="N476" s="1"/>
  <c r="N477" s="1"/>
  <c r="N478" s="1"/>
  <c r="N479" s="1"/>
  <c r="N480" s="1"/>
  <c r="M475"/>
  <c r="M476"/>
  <c r="M477"/>
  <c r="M478"/>
  <c r="M479"/>
  <c r="M480"/>
  <c r="N471"/>
  <c r="N472" s="1"/>
  <c r="N473" s="1"/>
  <c r="M474"/>
  <c r="C476"/>
  <c r="C477" s="1"/>
  <c r="C478" s="1"/>
  <c r="C479" s="1"/>
  <c r="C480" s="1"/>
  <c r="C475"/>
  <c r="F11"/>
  <c r="O7" i="1"/>
  <c r="O8"/>
  <c r="O9"/>
  <c r="O10"/>
  <c r="O11"/>
  <c r="O12"/>
  <c r="O13"/>
  <c r="O14"/>
  <c r="O15"/>
  <c r="O16"/>
  <c r="O17"/>
  <c r="O18"/>
  <c r="O19"/>
  <c r="O20"/>
  <c r="O21"/>
  <c r="O22"/>
  <c r="O23"/>
  <c r="O24"/>
  <c r="O25"/>
  <c r="O26"/>
  <c r="O27"/>
  <c r="O28"/>
  <c r="O29"/>
  <c r="O30"/>
  <c r="O31"/>
  <c r="O32"/>
  <c r="O33"/>
  <c r="O34"/>
  <c r="O35"/>
  <c r="O36"/>
  <c r="O37"/>
  <c r="O38"/>
  <c r="O39"/>
  <c r="O40"/>
  <c r="O41"/>
  <c r="O42"/>
  <c r="O43"/>
  <c r="O44"/>
  <c r="O45"/>
  <c r="O46"/>
  <c r="O47"/>
  <c r="O48"/>
  <c r="O49"/>
  <c r="O50"/>
  <c r="O51"/>
  <c r="O52"/>
  <c r="O53"/>
  <c r="O54"/>
  <c r="O55"/>
  <c r="O56"/>
  <c r="O57"/>
  <c r="O58"/>
  <c r="O59"/>
  <c r="O60"/>
  <c r="O61"/>
  <c r="O62"/>
  <c r="O63"/>
  <c r="O64"/>
  <c r="O65"/>
  <c r="O66"/>
  <c r="O67"/>
  <c r="O68"/>
  <c r="O69"/>
  <c r="O70"/>
  <c r="O71"/>
  <c r="O72"/>
  <c r="O73"/>
  <c r="O74"/>
  <c r="N7"/>
  <c r="M7"/>
  <c r="N461" i="4"/>
  <c r="N462" s="1"/>
  <c r="N463" s="1"/>
  <c r="N464" s="1"/>
  <c r="N465" s="1"/>
  <c r="N466" s="1"/>
  <c r="N467" s="1"/>
  <c r="N468" s="1"/>
  <c r="N469" s="1"/>
  <c r="N470" s="1"/>
  <c r="M470"/>
  <c r="M469"/>
  <c r="M467"/>
  <c r="M468"/>
  <c r="M466"/>
  <c r="M465"/>
  <c r="M464"/>
  <c r="M463"/>
  <c r="M462"/>
  <c r="M461"/>
  <c r="O5" i="1"/>
  <c r="O6"/>
  <c r="N5"/>
  <c r="N6"/>
  <c r="N8"/>
  <c r="N9"/>
  <c r="N10"/>
  <c r="N11"/>
  <c r="N12"/>
  <c r="N13"/>
  <c r="N14"/>
  <c r="N15"/>
  <c r="N16"/>
  <c r="N17"/>
  <c r="N18"/>
  <c r="N19"/>
  <c r="N20"/>
  <c r="N21"/>
  <c r="N22"/>
  <c r="N23"/>
  <c r="N24"/>
  <c r="N25"/>
  <c r="N26"/>
  <c r="N27"/>
  <c r="N28"/>
  <c r="N29"/>
  <c r="N30"/>
  <c r="N31"/>
  <c r="N32"/>
  <c r="N33"/>
  <c r="N34"/>
  <c r="N35"/>
  <c r="N36"/>
  <c r="N37"/>
  <c r="N38"/>
  <c r="N39"/>
  <c r="N40"/>
  <c r="N41"/>
  <c r="N42"/>
  <c r="N43"/>
  <c r="N44"/>
  <c r="N45"/>
  <c r="N46"/>
  <c r="N47"/>
  <c r="N48"/>
  <c r="N49"/>
  <c r="N50"/>
  <c r="N51"/>
  <c r="N52"/>
  <c r="N53"/>
  <c r="N54"/>
  <c r="N55"/>
  <c r="N56"/>
  <c r="N57"/>
  <c r="N58"/>
  <c r="N59"/>
  <c r="N60"/>
  <c r="N61"/>
  <c r="N62"/>
  <c r="N63"/>
  <c r="N64"/>
  <c r="N65"/>
  <c r="N66"/>
  <c r="N67"/>
  <c r="N68"/>
  <c r="N69"/>
  <c r="N70"/>
  <c r="N71"/>
  <c r="N72"/>
  <c r="N73"/>
  <c r="N74"/>
  <c r="M5"/>
  <c r="M6"/>
  <c r="M8"/>
  <c r="M9"/>
  <c r="M10"/>
  <c r="M11"/>
  <c r="M12"/>
  <c r="M13"/>
  <c r="M14"/>
  <c r="M15"/>
  <c r="M16"/>
  <c r="M17"/>
  <c r="M18"/>
  <c r="M19"/>
  <c r="M20"/>
  <c r="M21"/>
  <c r="M22"/>
  <c r="M23"/>
  <c r="M24"/>
  <c r="M25"/>
  <c r="M26"/>
  <c r="M27"/>
  <c r="M28"/>
  <c r="M29"/>
  <c r="M30"/>
  <c r="M31"/>
  <c r="M32"/>
  <c r="M33"/>
  <c r="M34"/>
  <c r="M35"/>
  <c r="M36"/>
  <c r="M37"/>
  <c r="M38"/>
  <c r="M39"/>
  <c r="M40"/>
  <c r="M41"/>
  <c r="M42"/>
  <c r="M43"/>
  <c r="M44"/>
  <c r="M45"/>
  <c r="M46"/>
  <c r="M47"/>
  <c r="M48"/>
  <c r="M49"/>
  <c r="M50"/>
  <c r="M51"/>
  <c r="M52"/>
  <c r="M53"/>
  <c r="M54"/>
  <c r="M55"/>
  <c r="M56"/>
  <c r="M57"/>
  <c r="M58"/>
  <c r="M59"/>
  <c r="M60"/>
  <c r="M61"/>
  <c r="M62"/>
  <c r="M63"/>
  <c r="M64"/>
  <c r="M65"/>
  <c r="M66"/>
  <c r="M67"/>
  <c r="M68"/>
  <c r="M69"/>
  <c r="M70"/>
  <c r="M71"/>
  <c r="M72"/>
  <c r="M73"/>
  <c r="M74"/>
  <c r="K60" i="2"/>
  <c r="M460" i="4"/>
  <c r="M459"/>
  <c r="M458"/>
  <c r="M457"/>
  <c r="C456"/>
  <c r="C457" s="1"/>
  <c r="C453"/>
  <c r="C454" s="1"/>
  <c r="C455" s="1"/>
  <c r="C452"/>
  <c r="M451"/>
  <c r="M452"/>
  <c r="M453"/>
  <c r="M454"/>
  <c r="M455"/>
  <c r="M456"/>
  <c r="M450"/>
  <c r="M449"/>
  <c r="M448"/>
  <c r="M447"/>
  <c r="M446"/>
  <c r="M445"/>
  <c r="M444"/>
  <c r="M431"/>
  <c r="F12" s="1"/>
  <c r="M443"/>
  <c r="C433"/>
  <c r="C434" s="1"/>
  <c r="C435" s="1"/>
  <c r="C436" s="1"/>
  <c r="C437" s="1"/>
  <c r="C438" s="1"/>
  <c r="C439" s="1"/>
  <c r="C440" s="1"/>
  <c r="C441" s="1"/>
  <c r="C442" s="1"/>
  <c r="C443" s="1"/>
  <c r="M442"/>
  <c r="M441"/>
  <c r="M440"/>
  <c r="M439"/>
  <c r="M438"/>
  <c r="M437"/>
  <c r="M436"/>
  <c r="M435"/>
  <c r="M434"/>
  <c r="M433"/>
  <c r="M432"/>
  <c r="C425" l="1"/>
  <c r="C426" s="1"/>
  <c r="C427" s="1"/>
  <c r="C424"/>
  <c r="M427"/>
  <c r="M424"/>
  <c r="M425"/>
  <c r="M426"/>
  <c r="M423"/>
  <c r="C398"/>
  <c r="C399" s="1"/>
  <c r="C400" s="1"/>
  <c r="C401" s="1"/>
  <c r="C402" s="1"/>
  <c r="C403" s="1"/>
  <c r="C404" s="1"/>
  <c r="C405" s="1"/>
  <c r="C406" s="1"/>
  <c r="C407" s="1"/>
  <c r="C408" s="1"/>
  <c r="C409" s="1"/>
  <c r="C410" s="1"/>
  <c r="C411" s="1"/>
  <c r="C412" s="1"/>
  <c r="C413" s="1"/>
  <c r="C414" s="1"/>
  <c r="C415" s="1"/>
  <c r="C416" s="1"/>
  <c r="C417" s="1"/>
  <c r="C418" s="1"/>
  <c r="C419" s="1"/>
  <c r="C420" s="1"/>
  <c r="C421" s="1"/>
  <c r="C422" s="1"/>
  <c r="M422"/>
  <c r="M421"/>
  <c r="M420"/>
  <c r="M419"/>
  <c r="M399"/>
  <c r="M418"/>
  <c r="M417"/>
  <c r="M416"/>
  <c r="M398"/>
  <c r="E19" i="1"/>
  <c r="M397" i="4"/>
  <c r="M400"/>
  <c r="M413"/>
  <c r="M414"/>
  <c r="M415"/>
  <c r="M412"/>
  <c r="M411"/>
  <c r="M410"/>
  <c r="M403"/>
  <c r="M404"/>
  <c r="M405"/>
  <c r="M406"/>
  <c r="M407"/>
  <c r="M408"/>
  <c r="M409"/>
  <c r="M402"/>
  <c r="M401"/>
  <c r="D33" i="2"/>
  <c r="D34" s="1"/>
  <c r="M392" i="4"/>
  <c r="M391"/>
  <c r="M390"/>
  <c r="M389"/>
  <c r="M388"/>
  <c r="D31" i="2"/>
  <c r="M387" i="4"/>
  <c r="M386"/>
  <c r="M385"/>
  <c r="D27" i="2"/>
  <c r="M384" i="4"/>
  <c r="M383"/>
  <c r="M382"/>
  <c r="M381"/>
  <c r="M380"/>
  <c r="M379"/>
  <c r="N338"/>
  <c r="N339" s="1"/>
  <c r="N340" s="1"/>
  <c r="N341" s="1"/>
  <c r="N342" s="1"/>
  <c r="N343" s="1"/>
  <c r="N344" s="1"/>
  <c r="N345" s="1"/>
  <c r="N346" s="1"/>
  <c r="N347" s="1"/>
  <c r="N348" s="1"/>
  <c r="N349" s="1"/>
  <c r="N350" s="1"/>
  <c r="N351" s="1"/>
  <c r="N352" s="1"/>
  <c r="N353" s="1"/>
  <c r="N354" s="1"/>
  <c r="N355" s="1"/>
  <c r="N356" s="1"/>
  <c r="N357" s="1"/>
  <c r="N358" s="1"/>
  <c r="N359" s="1"/>
  <c r="N360" s="1"/>
  <c r="N361" s="1"/>
  <c r="N362" s="1"/>
  <c r="N363" s="1"/>
  <c r="N364" s="1"/>
  <c r="N365" s="1"/>
  <c r="N366" s="1"/>
  <c r="N367" s="1"/>
  <c r="N368" s="1"/>
  <c r="N369" s="1"/>
  <c r="N370" s="1"/>
  <c r="N371" s="1"/>
  <c r="N372" s="1"/>
  <c r="N373" s="1"/>
  <c r="N374" s="1"/>
  <c r="N375" s="1"/>
  <c r="N376" s="1"/>
  <c r="N377" s="1"/>
  <c r="N378" s="1"/>
  <c r="C339"/>
  <c r="C340" s="1"/>
  <c r="C341" s="1"/>
  <c r="C342" s="1"/>
  <c r="C343" s="1"/>
  <c r="C344" s="1"/>
  <c r="C345" s="1"/>
  <c r="C346" s="1"/>
  <c r="C347" s="1"/>
  <c r="C348" s="1"/>
  <c r="C349" s="1"/>
  <c r="C350" s="1"/>
  <c r="C351" s="1"/>
  <c r="C352" s="1"/>
  <c r="C353" s="1"/>
  <c r="C354" s="1"/>
  <c r="C355" s="1"/>
  <c r="C356" s="1"/>
  <c r="C357" s="1"/>
  <c r="C358" s="1"/>
  <c r="C359" s="1"/>
  <c r="C360" s="1"/>
  <c r="C361" s="1"/>
  <c r="C362" s="1"/>
  <c r="C363" s="1"/>
  <c r="C364" s="1"/>
  <c r="C366" s="1"/>
  <c r="C369" s="1"/>
  <c r="C370" s="1"/>
  <c r="C371" s="1"/>
  <c r="C372" s="1"/>
  <c r="C373" s="1"/>
  <c r="C376" s="1"/>
  <c r="C377" s="1"/>
  <c r="C378" s="1"/>
  <c r="C379" s="1"/>
  <c r="C380" s="1"/>
  <c r="C381" s="1"/>
  <c r="C382" s="1"/>
  <c r="C383" s="1"/>
  <c r="C384" s="1"/>
  <c r="C385" s="1"/>
  <c r="C386" s="1"/>
  <c r="C387" s="1"/>
  <c r="C388" s="1"/>
  <c r="C389" s="1"/>
  <c r="C390" s="1"/>
  <c r="C391" s="1"/>
  <c r="E10" i="1"/>
  <c r="E15"/>
  <c r="O4"/>
  <c r="N4"/>
  <c r="M4"/>
  <c r="E18" l="1"/>
  <c r="N379" i="4"/>
  <c r="N380" s="1"/>
  <c r="N381" s="1"/>
  <c r="N382" s="1"/>
  <c r="N383" s="1"/>
  <c r="N384" s="1"/>
  <c r="N385" s="1"/>
  <c r="N386" s="1"/>
  <c r="N387" s="1"/>
  <c r="N388" s="1"/>
  <c r="N389" s="1"/>
  <c r="N390" s="1"/>
  <c r="N391" s="1"/>
  <c r="N392" s="1"/>
  <c r="N393" s="1"/>
  <c r="N394" s="1"/>
  <c r="N395" s="1"/>
  <c r="N396" s="1"/>
  <c r="N397" s="1"/>
  <c r="O82" i="1"/>
  <c r="N82"/>
  <c r="P54" l="1"/>
  <c r="P61"/>
  <c r="P52"/>
  <c r="P68"/>
  <c r="P39"/>
  <c r="P47"/>
  <c r="P55"/>
  <c r="P63"/>
  <c r="P71"/>
  <c r="P45"/>
  <c r="P60"/>
  <c r="P46"/>
  <c r="P42"/>
  <c r="P50"/>
  <c r="P58"/>
  <c r="P66"/>
  <c r="P74"/>
  <c r="P62"/>
  <c r="P70"/>
  <c r="P53"/>
  <c r="P69"/>
  <c r="P44"/>
  <c r="P57"/>
  <c r="P51"/>
  <c r="P49"/>
  <c r="P65"/>
  <c r="P40"/>
  <c r="P59"/>
  <c r="P73"/>
  <c r="P43"/>
  <c r="P48"/>
  <c r="P56"/>
  <c r="P67"/>
  <c r="P64"/>
  <c r="P41"/>
  <c r="P72"/>
  <c r="P8"/>
  <c r="P7"/>
  <c r="P9"/>
  <c r="P28"/>
  <c r="P16"/>
  <c r="P12"/>
  <c r="P17"/>
  <c r="P19"/>
  <c r="P11"/>
  <c r="P15"/>
  <c r="P14"/>
  <c r="P13"/>
  <c r="P10"/>
  <c r="P18"/>
  <c r="P36"/>
  <c r="P32"/>
  <c r="P27"/>
  <c r="P30"/>
  <c r="P35"/>
  <c r="P31"/>
  <c r="P26"/>
  <c r="P37"/>
  <c r="P33"/>
  <c r="P29"/>
  <c r="P34"/>
  <c r="P25"/>
  <c r="P38"/>
  <c r="N398" i="4"/>
  <c r="E24" i="1"/>
  <c r="F17" i="4"/>
  <c r="P4" i="1"/>
  <c r="P20"/>
  <c r="P24"/>
  <c r="P23"/>
  <c r="P21"/>
  <c r="P5"/>
  <c r="P22"/>
  <c r="P6"/>
  <c r="N399" i="4" l="1"/>
  <c r="N400" s="1"/>
  <c r="N401" s="1"/>
  <c r="N402" s="1"/>
  <c r="N403" s="1"/>
  <c r="N404" s="1"/>
  <c r="N405" s="1"/>
  <c r="N406" s="1"/>
  <c r="N407" s="1"/>
  <c r="N408" s="1"/>
  <c r="N409" s="1"/>
  <c r="N410" s="1"/>
  <c r="N411" s="1"/>
  <c r="N412" s="1"/>
  <c r="N413" s="1"/>
  <c r="N414" s="1"/>
  <c r="N415" s="1"/>
  <c r="N416" s="1"/>
  <c r="N417" s="1"/>
  <c r="N418" s="1"/>
  <c r="N419" s="1"/>
  <c r="N420" s="1"/>
  <c r="N421" s="1"/>
  <c r="N422" s="1"/>
  <c r="N423" l="1"/>
  <c r="N424" s="1"/>
  <c r="N425" s="1"/>
  <c r="N426" s="1"/>
  <c r="N427" s="1"/>
  <c r="N428" s="1"/>
  <c r="N429" s="1"/>
  <c r="N430" s="1"/>
  <c r="N431" l="1"/>
  <c r="N432" s="1"/>
  <c r="N433" s="1"/>
  <c r="N434" s="1"/>
  <c r="N435" s="1"/>
  <c r="N436" s="1"/>
  <c r="N437" s="1"/>
  <c r="N438" s="1"/>
  <c r="N439" s="1"/>
  <c r="N440" s="1"/>
  <c r="N441" s="1"/>
  <c r="N442" s="1"/>
  <c r="N443" s="1"/>
  <c r="E11" i="1" l="1"/>
  <c r="N444" i="4"/>
  <c r="N445" s="1"/>
  <c r="N446" s="1"/>
  <c r="N447" s="1"/>
  <c r="N448" s="1"/>
  <c r="N449" s="1"/>
  <c r="N450" s="1"/>
  <c r="N451" s="1"/>
  <c r="N452" s="1"/>
  <c r="N453" s="1"/>
  <c r="N454" s="1"/>
  <c r="N455" s="1"/>
  <c r="N456" s="1"/>
  <c r="N457" s="1"/>
  <c r="N458" s="1"/>
  <c r="N459" s="1"/>
  <c r="N460" s="1"/>
</calcChain>
</file>

<file path=xl/comments1.xml><?xml version="1.0" encoding="utf-8"?>
<comments xmlns="http://schemas.openxmlformats.org/spreadsheetml/2006/main">
  <authors>
    <author>Brian</author>
  </authors>
  <commentList>
    <comment ref="K25" authorId="0">
      <text>
        <r>
          <rPr>
            <b/>
            <sz val="9"/>
            <color indexed="81"/>
            <rFont val="Tahoma"/>
            <family val="2"/>
          </rPr>
          <t>Brian:</t>
        </r>
        <r>
          <rPr>
            <sz val="9"/>
            <color indexed="81"/>
            <rFont val="Tahoma"/>
            <family val="2"/>
          </rPr>
          <t xml:space="preserve">
Average FCF divided by overall market cap</t>
        </r>
      </text>
    </comment>
    <comment ref="U31" authorId="0">
      <text>
        <r>
          <rPr>
            <b/>
            <sz val="9"/>
            <color indexed="81"/>
            <rFont val="Tahoma"/>
            <family val="2"/>
          </rPr>
          <t>Brian:</t>
        </r>
        <r>
          <rPr>
            <sz val="9"/>
            <color indexed="81"/>
            <rFont val="Tahoma"/>
            <family val="2"/>
          </rPr>
          <t xml:space="preserve">
Adjusted for value of covered calls sold, 5/7 position capped at 18.00 as will get called away</t>
        </r>
      </text>
    </comment>
    <comment ref="C47" authorId="0">
      <text>
        <r>
          <rPr>
            <b/>
            <sz val="9"/>
            <color indexed="81"/>
            <rFont val="Tahoma"/>
            <family val="2"/>
          </rPr>
          <t>Brian:</t>
        </r>
        <r>
          <rPr>
            <sz val="9"/>
            <color indexed="81"/>
            <rFont val="Tahoma"/>
            <family val="2"/>
          </rPr>
          <t xml:space="preserve">
Gray shading indicates non core holding, shorter term position trade</t>
        </r>
      </text>
    </comment>
    <comment ref="I96" authorId="0">
      <text>
        <r>
          <rPr>
            <b/>
            <sz val="9"/>
            <color indexed="81"/>
            <rFont val="Tahoma"/>
            <family val="2"/>
          </rPr>
          <t>Brian:</t>
        </r>
        <r>
          <rPr>
            <sz val="9"/>
            <color indexed="81"/>
            <rFont val="Tahoma"/>
            <family val="2"/>
          </rPr>
          <t xml:space="preserve">
Order filled pre-market at $11.90</t>
        </r>
      </text>
    </comment>
    <comment ref="P106" authorId="0">
      <text>
        <r>
          <rPr>
            <b/>
            <sz val="9"/>
            <color indexed="81"/>
            <rFont val="Tahoma"/>
            <family val="2"/>
          </rPr>
          <t>Brian:</t>
        </r>
        <r>
          <rPr>
            <sz val="9"/>
            <color indexed="81"/>
            <rFont val="Tahoma"/>
            <family val="2"/>
          </rPr>
          <t xml:space="preserve">
This percentage calculated as closing cost of option position compared to initial sale of options as a more conservative percentage return rather than calculating as percentage return on margin</t>
        </r>
      </text>
    </comment>
    <comment ref="I115" authorId="0">
      <text>
        <r>
          <rPr>
            <b/>
            <sz val="9"/>
            <color indexed="81"/>
            <rFont val="Tahoma"/>
            <family val="2"/>
          </rPr>
          <t>Brian:</t>
        </r>
        <r>
          <rPr>
            <sz val="9"/>
            <color indexed="81"/>
            <rFont val="Tahoma"/>
            <family val="2"/>
          </rPr>
          <t xml:space="preserve">
Stop at 210.64</t>
        </r>
      </text>
    </comment>
    <comment ref="I122" authorId="0">
      <text>
        <r>
          <rPr>
            <b/>
            <sz val="9"/>
            <color indexed="81"/>
            <rFont val="Tahoma"/>
            <family val="2"/>
          </rPr>
          <t>Brian:</t>
        </r>
        <r>
          <rPr>
            <sz val="9"/>
            <color indexed="81"/>
            <rFont val="Tahoma"/>
            <family val="2"/>
          </rPr>
          <t xml:space="preserve">
Stop at 15.95</t>
        </r>
      </text>
    </comment>
    <comment ref="I123" authorId="0">
      <text>
        <r>
          <rPr>
            <b/>
            <sz val="9"/>
            <color indexed="81"/>
            <rFont val="Tahoma"/>
            <family val="2"/>
          </rPr>
          <t>Brian:</t>
        </r>
        <r>
          <rPr>
            <sz val="9"/>
            <color indexed="81"/>
            <rFont val="Tahoma"/>
            <family val="2"/>
          </rPr>
          <t xml:space="preserve">
Stop at 39.26</t>
        </r>
      </text>
    </comment>
    <comment ref="E193" authorId="0">
      <text>
        <r>
          <rPr>
            <b/>
            <sz val="9"/>
            <color indexed="81"/>
            <rFont val="Tahoma"/>
            <family val="2"/>
          </rPr>
          <t>Brian:</t>
        </r>
        <r>
          <rPr>
            <sz val="9"/>
            <color indexed="81"/>
            <rFont val="Tahoma"/>
            <family val="2"/>
          </rPr>
          <t xml:space="preserve">
Incorrectly annotated in earlier spreadsheets as an 18/22 call spread</t>
        </r>
      </text>
    </comment>
    <comment ref="E293" authorId="0">
      <text>
        <r>
          <rPr>
            <b/>
            <sz val="9"/>
            <color indexed="81"/>
            <rFont val="Tahoma"/>
            <family val="2"/>
          </rPr>
          <t>Brian:</t>
        </r>
        <r>
          <rPr>
            <sz val="9"/>
            <color indexed="81"/>
            <rFont val="Tahoma"/>
            <family val="2"/>
          </rPr>
          <t xml:space="preserve">
Bought back 1 of these puts at loss on 23 Jun 14 to reduce risk in this position. Will take assignment at 38 of other option most likely</t>
        </r>
      </text>
    </comment>
  </commentList>
</comments>
</file>

<file path=xl/sharedStrings.xml><?xml version="1.0" encoding="utf-8"?>
<sst xmlns="http://schemas.openxmlformats.org/spreadsheetml/2006/main" count="1458" uniqueCount="733">
  <si>
    <t>Overall Portfolio Stats:</t>
  </si>
  <si>
    <t>Starting Balance</t>
  </si>
  <si>
    <t>Current Value of Open Equity Positions</t>
  </si>
  <si>
    <t>Current Percentage Return based on Portfolio Liquidation Value</t>
  </si>
  <si>
    <t>BenchMark Index Return (S&amp;P500 Total Return Index)</t>
  </si>
  <si>
    <t>Portfolio Stats</t>
  </si>
  <si>
    <t>Dividends Paid</t>
  </si>
  <si>
    <t>Basic Position Size</t>
  </si>
  <si>
    <t>Sharpe Ratio, Simple Formula, Monthly Returns, 10YR Note as RFR</t>
  </si>
  <si>
    <t>Ex post Sharpe Ratio, Averaged Spread Between Return and RFR</t>
  </si>
  <si>
    <t>Current Cash  Value Profit/Loss Open Core Positions</t>
  </si>
  <si>
    <t>Equity</t>
  </si>
  <si>
    <t>Price</t>
  </si>
  <si>
    <t>Date Added</t>
  </si>
  <si>
    <t>AMSG</t>
  </si>
  <si>
    <t>FCBC</t>
  </si>
  <si>
    <t>ESRX</t>
  </si>
  <si>
    <t>COF</t>
  </si>
  <si>
    <t>RIG</t>
  </si>
  <si>
    <t>ABX</t>
  </si>
  <si>
    <t>CSCO</t>
  </si>
  <si>
    <t>SWI</t>
  </si>
  <si>
    <t>CTL</t>
  </si>
  <si>
    <t>CJES</t>
  </si>
  <si>
    <t>EMC</t>
  </si>
  <si>
    <t>CCJ</t>
  </si>
  <si>
    <t>T</t>
  </si>
  <si>
    <t>FF</t>
  </si>
  <si>
    <t>AXS</t>
  </si>
  <si>
    <t>BHE</t>
  </si>
  <si>
    <t>ETR</t>
  </si>
  <si>
    <t>AB</t>
  </si>
  <si>
    <t>PAAS</t>
  </si>
  <si>
    <t>SAN</t>
  </si>
  <si>
    <t>MHLD</t>
  </si>
  <si>
    <t>SLVO</t>
  </si>
  <si>
    <t>F</t>
  </si>
  <si>
    <t>Shares Held</t>
  </si>
  <si>
    <t>Current Price</t>
  </si>
  <si>
    <t>HTGC</t>
  </si>
  <si>
    <t>5-Feb-14 and 7-Mar-14</t>
  </si>
  <si>
    <t>CHMI</t>
  </si>
  <si>
    <t xml:space="preserve">SAN </t>
  </si>
  <si>
    <t>INO</t>
  </si>
  <si>
    <t>RCII</t>
  </si>
  <si>
    <t>KBR</t>
  </si>
  <si>
    <t>ARIA</t>
  </si>
  <si>
    <t>CHL</t>
  </si>
  <si>
    <t>ETAK</t>
  </si>
  <si>
    <t>PT</t>
  </si>
  <si>
    <t>TGA</t>
  </si>
  <si>
    <t>VIP</t>
  </si>
  <si>
    <t>CMCSA</t>
  </si>
  <si>
    <t>IIM</t>
  </si>
  <si>
    <t>SLW</t>
  </si>
  <si>
    <t>EFR</t>
  </si>
  <si>
    <t>NAT</t>
  </si>
  <si>
    <t>AVP</t>
  </si>
  <si>
    <t>SPLS</t>
  </si>
  <si>
    <t>LQDT</t>
  </si>
  <si>
    <t>CRRC</t>
  </si>
  <si>
    <t>CAG</t>
  </si>
  <si>
    <t>TPRE</t>
  </si>
  <si>
    <t>TDC</t>
  </si>
  <si>
    <t>MTZ</t>
  </si>
  <si>
    <t>HSBC</t>
  </si>
  <si>
    <t>PCYC</t>
  </si>
  <si>
    <t>DWA</t>
  </si>
  <si>
    <t>AVD</t>
  </si>
  <si>
    <t>VLO</t>
  </si>
  <si>
    <t>SPTN</t>
  </si>
  <si>
    <t>MA</t>
  </si>
  <si>
    <t>NQ</t>
  </si>
  <si>
    <t>Sold 2 Dec 10 Puts for .45</t>
  </si>
  <si>
    <t>TWTR</t>
  </si>
  <si>
    <t>Sold 2 Dec 15 Calls for .90</t>
  </si>
  <si>
    <t>NTAP</t>
  </si>
  <si>
    <t>Bought 1 FEYE Aug 16 2014 35.0 Call @ 1.95</t>
  </si>
  <si>
    <t>FEYE</t>
  </si>
  <si>
    <t>DB</t>
  </si>
  <si>
    <t>Sold 1 UVXY Jul 25-29 BCS for 159.43</t>
  </si>
  <si>
    <t>UVXY</t>
  </si>
  <si>
    <t>Bought TPRE at 15.95</t>
  </si>
  <si>
    <t>Sold SFUN Calls for 3.00</t>
  </si>
  <si>
    <t>SFUN</t>
  </si>
  <si>
    <t>NSR</t>
  </si>
  <si>
    <t>Sold 2 AVD Aug 12.5 Calls at. 90</t>
  </si>
  <si>
    <t>Sold HSBC @ 51.62</t>
  </si>
  <si>
    <t>Sold MA at 76.30</t>
  </si>
  <si>
    <t>Bought 1 UVXY Jul 25-29 BCS for .85</t>
  </si>
  <si>
    <t>CHL Div 1.042 Per Share</t>
  </si>
  <si>
    <t>Bought 2 Aug 12.5 Calls for .95</t>
  </si>
  <si>
    <t>300 @ .076</t>
  </si>
  <si>
    <t>Bought 50 Shares at close (short term trade)</t>
  </si>
  <si>
    <t>Bought 100 Shares at close (short term trade)</t>
  </si>
  <si>
    <t>Bought 300 shares at close</t>
  </si>
  <si>
    <t>Bought 100 shares at close</t>
  </si>
  <si>
    <t>Sold 100 shares at close</t>
  </si>
  <si>
    <t>AREX</t>
  </si>
  <si>
    <t>Sold the 50 shares at close</t>
  </si>
  <si>
    <t>APA</t>
  </si>
  <si>
    <t>Sold 2 Dec 16 Puts for .40</t>
  </si>
  <si>
    <t>Closed out 1 Jul 150 PNRA Call for 2.35 at close</t>
  </si>
  <si>
    <t>PNRA</t>
  </si>
  <si>
    <t>Sold 1 Dec 31 Call for .45</t>
  </si>
  <si>
    <t>Sold 1 Dec 26 Put for .45</t>
  </si>
  <si>
    <t xml:space="preserve">Bought 300 shares </t>
  </si>
  <si>
    <t>382 @ .133</t>
  </si>
  <si>
    <t>Bought 2 Aug 8 Calls for 1.40</t>
  </si>
  <si>
    <t>Buying back 1 Aug 38 Put to Reduce Risk</t>
  </si>
  <si>
    <t>COH</t>
  </si>
  <si>
    <t>Sold 1 Nov 27 Put for .44</t>
  </si>
  <si>
    <t>Bought 1 Jul 150 Call for 3.20</t>
  </si>
  <si>
    <t>Sold 1 Dec 20 Put for .60</t>
  </si>
  <si>
    <t>Sold 2 Oct 15 Calls for .30</t>
  </si>
  <si>
    <t>Sold 2 Oct 12.5 Puts for .80</t>
  </si>
  <si>
    <t>Bought 200 shares at close for 13.00</t>
  </si>
  <si>
    <t>Bought 500 shares at 15.23</t>
  </si>
  <si>
    <t>Sold 2 Sep 9 calls for .50</t>
  </si>
  <si>
    <t>Bought 500 shares at close at 11.23</t>
  </si>
  <si>
    <t>Sold 2 Dec 13 Calls for .25</t>
  </si>
  <si>
    <t>Sold 2 Dec 9 Puts for .30</t>
  </si>
  <si>
    <t>Sold 2 Oct 16 Calls for .60</t>
  </si>
  <si>
    <t>500 @ .136</t>
  </si>
  <si>
    <t xml:space="preserve">PT </t>
  </si>
  <si>
    <t>Added 250 Shares to Portfolio</t>
  </si>
  <si>
    <t>Sold 2 Dec 30 Puts for 1.14</t>
  </si>
  <si>
    <t>LULU</t>
  </si>
  <si>
    <t>Sold 2 Jan 2015 $13 Puts for .60</t>
  </si>
  <si>
    <t>URA</t>
  </si>
  <si>
    <t>401 @ .75</t>
  </si>
  <si>
    <t>Bought 500 Shares at 13.76</t>
  </si>
  <si>
    <t>Option Assigned, 200 shares at 9</t>
  </si>
  <si>
    <t>OPEX, 100 shares called away at 45</t>
  </si>
  <si>
    <t>OPEX, 200 shares of CSCO called away at 24</t>
  </si>
  <si>
    <t>Option Assigned, 200 shares at 1700</t>
  </si>
  <si>
    <t>431 @ .54</t>
  </si>
  <si>
    <t>578 @ .46</t>
  </si>
  <si>
    <t>257 @ .12</t>
  </si>
  <si>
    <t>377 @ 0.05, 200 @ .23</t>
  </si>
  <si>
    <t>ABX / NAT</t>
  </si>
  <si>
    <t>150 @ 0.07</t>
  </si>
  <si>
    <t>278 @ .125</t>
  </si>
  <si>
    <t>50 @ .25</t>
  </si>
  <si>
    <t>500 @ .125</t>
  </si>
  <si>
    <t>477 @0.12</t>
  </si>
  <si>
    <t>1100 @ .206</t>
  </si>
  <si>
    <t>300@ .075</t>
  </si>
  <si>
    <t>400 @ 0.31</t>
  </si>
  <si>
    <t>382 shares @ .13280</t>
  </si>
  <si>
    <t>I was not able to provide daily updates during this time period and this block of transactions (mostly dividends and options assignments were all updated on 21 Jun 14. The only two discretionary actions were 2014207 and 208 all made the week this spreadsheet was updated</t>
  </si>
  <si>
    <t>Stop hit at limit on earnings sell off</t>
  </si>
  <si>
    <t>UBNT</t>
  </si>
  <si>
    <t>Bought 100 shares at 20.40</t>
  </si>
  <si>
    <t>Sold 2 Aug 38 Puts for .45</t>
  </si>
  <si>
    <t>Bought 75 Shares at the open</t>
  </si>
  <si>
    <t>Sold at open, hit resistance</t>
  </si>
  <si>
    <t>JAZZ</t>
  </si>
  <si>
    <t>Sold 2 May ABX 17 Puts for .57</t>
  </si>
  <si>
    <t>Closed position again due to market behavior</t>
  </si>
  <si>
    <t>CSII</t>
  </si>
  <si>
    <t>Closing this short term trade</t>
  </si>
  <si>
    <t>Market rejected at resistance</t>
  </si>
  <si>
    <t>CSIQ</t>
  </si>
  <si>
    <t>Bought back 150 share position at open</t>
  </si>
  <si>
    <t>OpEx, 400 Shares Called away at 22.50</t>
  </si>
  <si>
    <t>Two June 29/33 Bull Call Spreads for Hedge</t>
  </si>
  <si>
    <t>SDS</t>
  </si>
  <si>
    <t>Trading system signal</t>
  </si>
  <si>
    <t>Sold on morning bounce, not buying rally yet</t>
  </si>
  <si>
    <t>VRX</t>
  </si>
  <si>
    <t>Last position taken hit stop at 2.70</t>
  </si>
  <si>
    <t>Raising Cash</t>
  </si>
  <si>
    <t>Sold on bounce at 64.49</t>
  </si>
  <si>
    <t>ENS</t>
  </si>
  <si>
    <t>Bought 200 shares at the close for 18.55</t>
  </si>
  <si>
    <t>Sold June 30 Call for .55</t>
  </si>
  <si>
    <t>Bought 150 shares at the close for 27.11</t>
  </si>
  <si>
    <t>Sold 2 Nov 23 puts for .50</t>
  </si>
  <si>
    <t>SWKS</t>
  </si>
  <si>
    <t>Sold 100 shares at 33.43</t>
  </si>
  <si>
    <t>Sold remaining position at 47.97</t>
  </si>
  <si>
    <t>Sold 200 shares at the close</t>
  </si>
  <si>
    <t>EDIV</t>
  </si>
  <si>
    <t>Sold 60 shares at the close</t>
  </si>
  <si>
    <t>NTES</t>
  </si>
  <si>
    <t>Sold 50 shares at the close</t>
  </si>
  <si>
    <t>Entire position stopped out at 200D Mov Avg</t>
  </si>
  <si>
    <t>Bought 250 more shares at 3.10</t>
  </si>
  <si>
    <t>Bought 35 Shares at 123.35</t>
  </si>
  <si>
    <t xml:space="preserve">500 Shares SAN Called Away </t>
  </si>
  <si>
    <t>Bought 40 shares, short term trade</t>
  </si>
  <si>
    <t>Sold 2 Jul 7 Puts for .25</t>
  </si>
  <si>
    <t>Sold 2 May 9 Calls for .25</t>
  </si>
  <si>
    <t>Bought 200 shares of NAT at 8.47</t>
  </si>
  <si>
    <t xml:space="preserve">Have been waiting to establish positio </t>
  </si>
  <si>
    <t>Bought 60 shares at the close @ 64.70</t>
  </si>
  <si>
    <t xml:space="preserve">Very near support, low risk place to add </t>
  </si>
  <si>
    <t>Bought 50 more shares at 28.41</t>
  </si>
  <si>
    <t>Taking off hedges as market declines</t>
  </si>
  <si>
    <t>Closing the 3 14/18 TZA Jul Bull Call Spreads</t>
  </si>
  <si>
    <t>TZA</t>
  </si>
  <si>
    <t>Close to expiration, profitable hedge</t>
  </si>
  <si>
    <t xml:space="preserve">Closing the 3 16/19 TZA Apr Bull Call Spreads </t>
  </si>
  <si>
    <t>Aggresively protecting open position</t>
  </si>
  <si>
    <t>Sold 1 May 75 Call for 1.71</t>
  </si>
  <si>
    <t>Rolling covered call position</t>
  </si>
  <si>
    <t>Bought to close 82.5 call for .01</t>
  </si>
  <si>
    <t>Protecting open profits</t>
  </si>
  <si>
    <t>Sold 1 Jul 25 call for 1.45</t>
  </si>
  <si>
    <t>Sold 2 May 29 Calls for .28</t>
  </si>
  <si>
    <t>Sold 1 May 47.50 Call for .70</t>
  </si>
  <si>
    <t>Strong reversal at resistance</t>
  </si>
  <si>
    <t>Sold 2 May 24 Calls at .29 at close</t>
  </si>
  <si>
    <t>Stopped out near market close @ 19.91</t>
  </si>
  <si>
    <t>BLOX</t>
  </si>
  <si>
    <t>Bought 50 shares @ 20.93</t>
  </si>
  <si>
    <t>Bought 500 shares @ 4.23</t>
  </si>
  <si>
    <t>Moved played out</t>
  </si>
  <si>
    <t>Sold 75 shares at open</t>
  </si>
  <si>
    <t>CREE</t>
  </si>
  <si>
    <t>Move played out</t>
  </si>
  <si>
    <t>Sold 50 shares at open</t>
  </si>
  <si>
    <t>DATA</t>
  </si>
  <si>
    <t>Sold the 50 shares at open</t>
  </si>
  <si>
    <t>QIWI</t>
  </si>
  <si>
    <t>Generate dividends, protect against higher rates</t>
  </si>
  <si>
    <t>Bought 300 Shares</t>
  </si>
  <si>
    <t>Sold 1 Oct 42.5 Put for .65</t>
  </si>
  <si>
    <t>RGLD</t>
  </si>
  <si>
    <t>Sold 1 Jun 27 Call for .45</t>
  </si>
  <si>
    <t>Sold two May 21 Puts for .48</t>
  </si>
  <si>
    <t>Opening position</t>
  </si>
  <si>
    <t>Bought 150 shares</t>
  </si>
  <si>
    <t>Adding to position at support</t>
  </si>
  <si>
    <t>Bought 100 Shares at the close</t>
  </si>
  <si>
    <t>Bought 75 Shares at the close</t>
  </si>
  <si>
    <t>Might turn into long term holding</t>
  </si>
  <si>
    <t>Bought 100 Shares</t>
  </si>
  <si>
    <t>CMSCA</t>
  </si>
  <si>
    <t>Adding market exposure, waiting &amp; watching DATA</t>
  </si>
  <si>
    <t>Bought 50 Shares</t>
  </si>
  <si>
    <t>Adding market exposure at desirable prices</t>
  </si>
  <si>
    <t>Bought 100 shares mid morning</t>
  </si>
  <si>
    <t>Looks like June Cov Call Sell will get excercised</t>
  </si>
  <si>
    <t>Bought 100 more shares CHL at close</t>
  </si>
  <si>
    <t>Dividend @ .4375</t>
  </si>
  <si>
    <t>*Adjusted after the fact</t>
  </si>
  <si>
    <t>Trade signal, opening small position again</t>
  </si>
  <si>
    <t xml:space="preserve">Bought 50 shares at close </t>
  </si>
  <si>
    <t>Trade signal, was waiting to open small position</t>
  </si>
  <si>
    <t>Bought 500 shares at close at 1.11</t>
  </si>
  <si>
    <t>Bought 150 shares at open at 43.05</t>
  </si>
  <si>
    <t>Sold to open 1 Jun 45 Call at .85</t>
  </si>
  <si>
    <t>Sold to open 2 June 42.5 Puts at 1.80</t>
  </si>
  <si>
    <t>Stopped Out</t>
  </si>
  <si>
    <t>Sold short term postion</t>
  </si>
  <si>
    <t>Reducing cost basis</t>
  </si>
  <si>
    <t>Sold to Open 1 Oct 36 Call @ 56</t>
  </si>
  <si>
    <t>Sold to Open 2 May 42 RIG Calls @ 1.11</t>
  </si>
  <si>
    <t>Opex sold 100 shares of PAAS @ 13</t>
  </si>
  <si>
    <t>Opex sold 200 shares of EMC @ 27</t>
  </si>
  <si>
    <t>Opex, sold 200 shares of CJES @ 24</t>
  </si>
  <si>
    <t>Opex, sold 200 shares of ABX @ 18</t>
  </si>
  <si>
    <t>Trade signal, short term</t>
  </si>
  <si>
    <t>Bought 25 at 139.16</t>
  </si>
  <si>
    <t>Will net out cash at close</t>
  </si>
  <si>
    <t>Used bounce to initiate new hedge</t>
  </si>
  <si>
    <t>Bought 100 SDS at 29.33</t>
  </si>
  <si>
    <t>Bought 2 April 8 Calls @ 1.10</t>
  </si>
  <si>
    <t>ONVO</t>
  </si>
  <si>
    <t>Dividend, 915 shares @ .60</t>
  </si>
  <si>
    <t>Sold position</t>
  </si>
  <si>
    <t>Bought to close Mar 75 Call</t>
  </si>
  <si>
    <t>Closed position</t>
  </si>
  <si>
    <t>Sold 200</t>
  </si>
  <si>
    <t>Sold 300 Shares</t>
  </si>
  <si>
    <t>SFY</t>
  </si>
  <si>
    <t>Sold 150 Shares</t>
  </si>
  <si>
    <t>Sold 400 shares</t>
  </si>
  <si>
    <t>Sold 100 shares</t>
  </si>
  <si>
    <t>Would love to own at this price</t>
  </si>
  <si>
    <t>Sold Sep 75 Put @.85</t>
  </si>
  <si>
    <t>MGA</t>
  </si>
  <si>
    <t>Sold 50 shares at open, violated stop</t>
  </si>
  <si>
    <t>Bought 50 shares at close, short term trade</t>
  </si>
  <si>
    <t>Sold to open two VIP Jun 9 Puts @ .70</t>
  </si>
  <si>
    <t>COG</t>
  </si>
  <si>
    <t>Bought 50 shares, short term trade</t>
  </si>
  <si>
    <t>Sold to open 1 April 82.5 Call for .48</t>
  </si>
  <si>
    <t>Sold 100 shares at the close</t>
  </si>
  <si>
    <t>Bought two more TZA Jul 14/18 BCSs for hedge</t>
  </si>
  <si>
    <t>Balancing against shares that will be called away</t>
  </si>
  <si>
    <t>Sold to open 2 Jun 22 Puts @. 40</t>
  </si>
  <si>
    <t>Sold to open 1 Jul 33 Call @. 65</t>
  </si>
  <si>
    <t>Looking to re-enter position</t>
  </si>
  <si>
    <t>Bought 50 shares at 50 Day MA</t>
  </si>
  <si>
    <t>Hitting 200D MA Support, lower cost basis</t>
  </si>
  <si>
    <t>Bought 200 more shares at the close</t>
  </si>
  <si>
    <t>Initiating new position, bought at open</t>
  </si>
  <si>
    <t>Initiating New Postion, bought at close</t>
  </si>
  <si>
    <t>Not following through</t>
  </si>
  <si>
    <t>Sold at close, closed position</t>
  </si>
  <si>
    <t>Using Market Strength to buy portfolio hedges</t>
  </si>
  <si>
    <t>Bought 3 14/18 TZA Jul Bull Call Spreads</t>
  </si>
  <si>
    <t>Div .83 @ 267 shares</t>
  </si>
  <si>
    <t>STNG</t>
  </si>
  <si>
    <t>Short term rebound trade</t>
  </si>
  <si>
    <t>Bought mid day after recovered above previous close</t>
  </si>
  <si>
    <t>Bought 100 at market open, panic selling</t>
  </si>
  <si>
    <t>Bought 500 at market open, panic selling</t>
  </si>
  <si>
    <t>Would need huge move by expiration to put in the money</t>
  </si>
  <si>
    <t>Closed TZA Hedge 201456 at open for .45 each</t>
  </si>
  <si>
    <t xml:space="preserve">TZA </t>
  </si>
  <si>
    <t>Hitting short term resistance</t>
  </si>
  <si>
    <t>Closed position at market close</t>
  </si>
  <si>
    <t>25 shares</t>
  </si>
  <si>
    <t>Entered on close, trade signal</t>
  </si>
  <si>
    <t>Re-entering after getting called away</t>
  </si>
  <si>
    <t>Bought 100 shares of ESRX</t>
  </si>
  <si>
    <t>Adding to T position at support</t>
  </si>
  <si>
    <t>Bought 100 Shares of T</t>
  </si>
  <si>
    <t>Sold to open 1 Jun 57.5 Put</t>
  </si>
  <si>
    <t>Closing recent add on position at resistace</t>
  </si>
  <si>
    <t>Sold 100 shares of BHE</t>
  </si>
  <si>
    <t>SLVO dividend .3120 @ 282 shares</t>
  </si>
  <si>
    <t>Most of AB position will get called away, balancing</t>
  </si>
  <si>
    <t>Sold to open 2 AB Jul 14 Puts</t>
  </si>
  <si>
    <t xml:space="preserve">Most of CCJ position called way, balancing </t>
  </si>
  <si>
    <t>Sold to open 2 April CCJ 21 Puts</t>
  </si>
  <si>
    <t>Closing last 1/2 of FIVE call postion</t>
  </si>
  <si>
    <t>Sold last Mar 35 FIVE Call</t>
  </si>
  <si>
    <t>FIVE</t>
  </si>
  <si>
    <t>Closing 1/2 position for profit</t>
  </si>
  <si>
    <t>Rejected at resistance</t>
  </si>
  <si>
    <t>Closing HFC Position</t>
  </si>
  <si>
    <t>HFC</t>
  </si>
  <si>
    <t>Trade not working, premium will quickly decay</t>
  </si>
  <si>
    <t>Selling DO Call</t>
  </si>
  <si>
    <t>DO</t>
  </si>
  <si>
    <t>Taking loss, trade not working, premium will quickly decay</t>
  </si>
  <si>
    <t>Selling USO put position</t>
  </si>
  <si>
    <t>USO</t>
  </si>
  <si>
    <t>Trade signal complete</t>
  </si>
  <si>
    <t>Closing LNKD short term trade</t>
  </si>
  <si>
    <t>LNKD</t>
  </si>
  <si>
    <t>20 Shares</t>
  </si>
  <si>
    <t>150 shares</t>
  </si>
  <si>
    <t>At near term resistance, sold at close of trade</t>
  </si>
  <si>
    <t>Closing SWIR short term trade</t>
  </si>
  <si>
    <t>SWIR</t>
  </si>
  <si>
    <t>75 shares</t>
  </si>
  <si>
    <t>Closing CONN short term trade</t>
  </si>
  <si>
    <t>CONN</t>
  </si>
  <si>
    <t>Sold to open 1 Apr 60 Put @ .75</t>
  </si>
  <si>
    <t>PETM</t>
  </si>
  <si>
    <t>Dividend of .30 @ 127 shares</t>
  </si>
  <si>
    <t>Dividend of .12 @ 877 shares</t>
  </si>
  <si>
    <t>Opex, 100 shares of ETR called away @ 62.50</t>
  </si>
  <si>
    <t>Opex, 200 shares of CCJ called away @ 21.00</t>
  </si>
  <si>
    <t>Opex, 300 shares of ABX called away @ 18.00</t>
  </si>
  <si>
    <t>Opex, 100 shares ESRX called away @ 72.50</t>
  </si>
  <si>
    <t>Bought 2 Open 2 Jun 10 Calls at 1.40</t>
  </si>
  <si>
    <t>BDSI</t>
  </si>
  <si>
    <t>Bought to Open 1 Jun 48.5 Call at 2.10</t>
  </si>
  <si>
    <t>Cheap and getting cheaper, would own at net 38.75</t>
  </si>
  <si>
    <t>Sold to Open 1 Jun 39.25 Put at .52</t>
  </si>
  <si>
    <t>Overbought market</t>
  </si>
  <si>
    <t>Bought to open 2 March 17/22 TZA BCS</t>
  </si>
  <si>
    <t>Offsetting ABX position that will get called away on 21 Feb</t>
  </si>
  <si>
    <t>Sold to Open Mar 18 Put at .38</t>
  </si>
  <si>
    <t>Offsetting PAAS position that will get called away in March</t>
  </si>
  <si>
    <t>Sold to Open Mar 13 Put at .30</t>
  </si>
  <si>
    <t>Sold to Open March 57.5 Put at .7</t>
  </si>
  <si>
    <t>At support</t>
  </si>
  <si>
    <t>Adding to Position</t>
  </si>
  <si>
    <t>At resistance, removing part of position</t>
  </si>
  <si>
    <t>Closing part of position</t>
  </si>
  <si>
    <t>Bought 2 Mar 35 Calls</t>
  </si>
  <si>
    <t>Bought 2 Mar 37 USO Puts</t>
  </si>
  <si>
    <t>Sold to open Jan 15 35 Put @ 2.00</t>
  </si>
  <si>
    <t>Opening Position - Non Core</t>
  </si>
  <si>
    <t>Closing hedge for profit after disapointing earnings</t>
  </si>
  <si>
    <t>Sold to close 2 AXS Feb 45 puts</t>
  </si>
  <si>
    <t>Short term, will adjust balances if position kept</t>
  </si>
  <si>
    <t>Bought 200 Shares of HTGC at 15.60</t>
  </si>
  <si>
    <t>Sold to open 2 May 14 F Puts</t>
  </si>
  <si>
    <t>Hedging position cost, protect dividend</t>
  </si>
  <si>
    <t>Sold to open 3 May 16 F Calls</t>
  </si>
  <si>
    <t>Bought 500 Shares of F at 14.60</t>
  </si>
  <si>
    <t>Volatility caused rich premiums, love to own at 4.25</t>
  </si>
  <si>
    <t>Sold to Open 4 June 5 Puts</t>
  </si>
  <si>
    <t>XCO</t>
  </si>
  <si>
    <t>Closing oldest hedge for large profit</t>
  </si>
  <si>
    <t>Closing hedge trade 201333</t>
  </si>
  <si>
    <t>Using volatility to sell near term premium</t>
  </si>
  <si>
    <t>Sold to Open 1 Jun 72.5 COF Call</t>
  </si>
  <si>
    <t>Bought to close 1 Mar 75 COF Call</t>
  </si>
  <si>
    <t>Initiating Core Postion</t>
  </si>
  <si>
    <t>Bought 421 Shares at close at 10.69</t>
  </si>
  <si>
    <t>Closing hedge on profit, rolling hedges</t>
  </si>
  <si>
    <t>Closing hedge trade 201415 for profit</t>
  </si>
  <si>
    <t>T Dividend 478 shares @ 46 cents</t>
  </si>
  <si>
    <t>EMC Dividend on 688 shares @ 10 cents</t>
  </si>
  <si>
    <t>CSCO Dividend on 634 shares @ 17 cents</t>
  </si>
  <si>
    <t>Volatility caused rich premiums, love to own at 12.5</t>
  </si>
  <si>
    <t>Sold to open 3 Apr 14 13 Puts</t>
  </si>
  <si>
    <t>NUAN</t>
  </si>
  <si>
    <t>Closing hedge on profit</t>
  </si>
  <si>
    <t>Closed DXD BCSs at close on one day gain, kept TZA BCS</t>
  </si>
  <si>
    <t>DXD</t>
  </si>
  <si>
    <t>HEDGE</t>
  </si>
  <si>
    <t>Bought to open 3 TZA Apr 18/22 BCS at market open</t>
  </si>
  <si>
    <t>Bought to Open 3 DXD March 30/33 BCS at market open</t>
  </si>
  <si>
    <t>AWAT</t>
  </si>
  <si>
    <t>STLD</t>
  </si>
  <si>
    <t>Short term trade, boost returns, tight stop on position</t>
  </si>
  <si>
    <t>AWAY</t>
  </si>
  <si>
    <t>Dividend on 282 Shares SLVO</t>
  </si>
  <si>
    <t>Sold to open 5 Jun $9 SAN Calls</t>
  </si>
  <si>
    <t>Will create full position if fills</t>
  </si>
  <si>
    <t>Sold to open 3 Jun $8 SAN Puts @35</t>
  </si>
  <si>
    <t>Pullback to support, mkt recognizing value</t>
  </si>
  <si>
    <t>Opening Core Postion</t>
  </si>
  <si>
    <t>Adding to position on trade signal</t>
  </si>
  <si>
    <t>Bought 100 More Shares</t>
  </si>
  <si>
    <t>Short term resistance, protecting position</t>
  </si>
  <si>
    <t>Sold to Open March 13 Call</t>
  </si>
  <si>
    <t>AXS Ex Div 27 Dec, .27@313 shares</t>
  </si>
  <si>
    <t>AXS Divided</t>
  </si>
  <si>
    <t>Sold 300 Shares of FF</t>
  </si>
  <si>
    <t>Sold to open 2 March 27 Calls @.38</t>
  </si>
  <si>
    <t>Sold to open 2 March 24 Calls @ .70</t>
  </si>
  <si>
    <t>CCJ Ex-Div Date 31 Dec, .0934@734 Shares</t>
  </si>
  <si>
    <t>CCJ Divided</t>
  </si>
  <si>
    <t>Rolling hedges, closing this one for profit</t>
  </si>
  <si>
    <t>Closing earlier hedges for profit, replaced w/trade 201412</t>
  </si>
  <si>
    <t>Taking Partial Profits</t>
  </si>
  <si>
    <t>Sold 300 shares of CCJ Position</t>
  </si>
  <si>
    <t>Reducing exposure, taking profits</t>
  </si>
  <si>
    <t>Bought to close 3 Feb 14 Nuan Puts</t>
  </si>
  <si>
    <t>Bought to Open 3 16/19 Apr TZA Call Spreads</t>
  </si>
  <si>
    <t>Selling next cov call series</t>
  </si>
  <si>
    <t>Sold to Open 1 Mar 75 COF Call</t>
  </si>
  <si>
    <t>Removing call to sell next series</t>
  </si>
  <si>
    <t>Bought to Close 1 Feb 77.5 COF Call</t>
  </si>
  <si>
    <t>N/A</t>
  </si>
  <si>
    <t>Want to own but at lower price</t>
  </si>
  <si>
    <t>Sold to open 6 HERO Jul 6 Puts</t>
  </si>
  <si>
    <t>HERO</t>
  </si>
  <si>
    <t>Protecting AXS Postion</t>
  </si>
  <si>
    <t>Bought to Open 2 AXS Feb 45 puts</t>
  </si>
  <si>
    <t>Adding</t>
  </si>
  <si>
    <t>Technical upmove looks probable</t>
  </si>
  <si>
    <t>Cover position, reduce cost basis</t>
  </si>
  <si>
    <t>Sold to Open 1 Feb 33 CTL Call</t>
  </si>
  <si>
    <t>Sold to Open 1 Feb 62.5 ETR Call</t>
  </si>
  <si>
    <t>Current position will most likely get called away</t>
  </si>
  <si>
    <t>Sold to open 3 ABX Jan 2016 13 Puts</t>
  </si>
  <si>
    <t>Small trader sentiment, commercial accum</t>
  </si>
  <si>
    <t>Initiating New Postion</t>
  </si>
  <si>
    <t>N/A Opening</t>
  </si>
  <si>
    <t>Sold to Open 3 Feb EMC 27 Calls</t>
  </si>
  <si>
    <t>Sold to Open 2 CTEL Feb 33 Call</t>
  </si>
  <si>
    <t>CTEL</t>
  </si>
  <si>
    <t>Bought to Open 2 16/21 Feb TZA Call Spreads</t>
  </si>
  <si>
    <t>Sold to Open 2 ABX Mar 18 Calls</t>
  </si>
  <si>
    <t>Sold to Open 4 AB Apr 22.50 Calls</t>
  </si>
  <si>
    <t>Buy, Initiating Core Position</t>
  </si>
  <si>
    <t>Want to own, looking for re-test of low</t>
  </si>
  <si>
    <t>Sold to Open 3 LRN Feb 20 Puts</t>
  </si>
  <si>
    <t>LRN</t>
  </si>
  <si>
    <t>Want to own KRFT but w/cheaper entry</t>
  </si>
  <si>
    <t>Sold to Open 1 KRFT Jan (2015) 40 Put</t>
  </si>
  <si>
    <t>KRFT</t>
  </si>
  <si>
    <t>Bought to Open 3 16/21 Feb TZA Call Spreads</t>
  </si>
  <si>
    <t>Approaching resistance, sell calls 1/3 position</t>
  </si>
  <si>
    <t>Sold to Open 2 BHE Feb 25 Calls</t>
  </si>
  <si>
    <t>Approaching resistance, sell calls 1/4 position</t>
  </si>
  <si>
    <t>Sold to Open 1 T March 35 Call</t>
  </si>
  <si>
    <t>Stock failed to rally w/mkt, value still there, protect position</t>
  </si>
  <si>
    <t>Sold to Open 2 CCJ Feb 21 Calls</t>
  </si>
  <si>
    <t>Very Overbought, Protect Profits, Gen Income</t>
  </si>
  <si>
    <t>Sold to Open 2 CSCO Feb 23 Calls</t>
  </si>
  <si>
    <t>Sold to Open 3 Feb 18 ABX Calls</t>
  </si>
  <si>
    <t>Overbought, protect profits</t>
  </si>
  <si>
    <t>Sold to Open 1 Feb 77.5 COF Call</t>
  </si>
  <si>
    <t>Sold to Open 1 Feb 72.5 ESRX Call</t>
  </si>
  <si>
    <t>Want to own NUAN but w/cheaper entry</t>
  </si>
  <si>
    <t>Sold to Open 3 NUAN Feb 14 Puts</t>
  </si>
  <si>
    <t>Want to own SWKS but w/cheaper entry</t>
  </si>
  <si>
    <t>Sold To Open 2 SWKS May 25 Puts</t>
  </si>
  <si>
    <t>Comments</t>
  </si>
  <si>
    <t>Corresponding opening trade #</t>
  </si>
  <si>
    <t>Days Held</t>
  </si>
  <si>
    <t>P/L Percent</t>
  </si>
  <si>
    <t>Final Profit/Loss</t>
  </si>
  <si>
    <t>CURRENT CASH BALANCE</t>
  </si>
  <si>
    <t>Cash Result</t>
  </si>
  <si>
    <t>Commission</t>
  </si>
  <si>
    <t># Shares/Options</t>
  </si>
  <si>
    <t>Probability</t>
  </si>
  <si>
    <t>Logic</t>
  </si>
  <si>
    <t>Action</t>
  </si>
  <si>
    <t>Instrument</t>
  </si>
  <si>
    <t>TradeID</t>
  </si>
  <si>
    <t>Date</t>
  </si>
  <si>
    <t>NA (ETN)</t>
  </si>
  <si>
    <t>NA</t>
  </si>
  <si>
    <t>Negative</t>
  </si>
  <si>
    <t>Pos Size/Prob Func</t>
  </si>
  <si>
    <t>Safety Marg</t>
  </si>
  <si>
    <t>DCF Value</t>
  </si>
  <si>
    <t>Cash Yield V Treasury</t>
  </si>
  <si>
    <t>10 Year T Yield</t>
  </si>
  <si>
    <t>Cash Yield</t>
  </si>
  <si>
    <t>Mkt Cap ($M)</t>
  </si>
  <si>
    <t>5 Yr Av FCF ($M)</t>
  </si>
  <si>
    <t>Div Yield</t>
  </si>
  <si>
    <t>PE</t>
  </si>
  <si>
    <t>Forward</t>
  </si>
  <si>
    <t>Exposure to the equity market through high quality companies whose average FCF over prior years represents a high percentage of current market capitalization. Reduce cost basis in these equities gradually via sales of options while collecting dividends. Generate income on sales of puts in an effort to obtain cheaper entry on target companies. Occasional trades in non-core positions that do not meet the above criteria in an attempt to enhance returns. Initiate market hedges when desired via purchase of bull call spreads on inverse ETFs. Willing to endure open losses on core positions if valuation thesis in company remains intact - continue to generate income via option sales if needed.</t>
  </si>
  <si>
    <t>Portfolio Goals</t>
  </si>
  <si>
    <t>Trade in non-core Position</t>
  </si>
  <si>
    <t>Market Hedge Initiation</t>
  </si>
  <si>
    <t>Color Key For Section A1 and A2</t>
  </si>
  <si>
    <t>Sold 1 FEYE Aug 16 2014 35.0 Call @ 2.8</t>
  </si>
  <si>
    <t>Sold remaining position  of 167 shares at 78.06</t>
  </si>
  <si>
    <t>Sold 150 at 26.88</t>
  </si>
  <si>
    <t>Sold 200 shares at 19.29 at close</t>
  </si>
  <si>
    <t>Opex: 100 shares called away at 33.00</t>
  </si>
  <si>
    <t>Sold 2 TZA BCSs for 2.01</t>
  </si>
  <si>
    <t>Opex: 100 shares called away at 25.00</t>
  </si>
  <si>
    <t>MHLD Dividend .11 @ 421 Shares</t>
  </si>
  <si>
    <t>AXS Div .27 @ 163 Shares</t>
  </si>
  <si>
    <t>CCJ Dividend .10 @ 234</t>
  </si>
  <si>
    <t>SPLS Div .12 @ 500</t>
  </si>
  <si>
    <t>S&amp;P500 Total Return Index Currently ($SPXTR)</t>
  </si>
  <si>
    <t>Symbol</t>
  </si>
  <si>
    <t>Entry Price</t>
  </si>
  <si>
    <t>Gain/Loss</t>
  </si>
  <si>
    <t>$ Gain/Loss</t>
  </si>
  <si>
    <t>Position Value</t>
  </si>
  <si>
    <t>Closed Out Positions</t>
  </si>
  <si>
    <t>600 Shares assigned at 6.00</t>
  </si>
  <si>
    <t>Average Stats on Core Holdings</t>
  </si>
  <si>
    <t>Watch List</t>
  </si>
  <si>
    <t>Trade in Core Equity Position</t>
  </si>
  <si>
    <t>Speculative Short Term Trade Stock/Option</t>
  </si>
  <si>
    <t>Option Trades: Covered Calls, Naked Puts</t>
  </si>
  <si>
    <t>S&amp;P500 Total Return Index at Portfolio Start: 9 Dec 13</t>
  </si>
  <si>
    <t>Date Portfoltio Started</t>
  </si>
  <si>
    <t>Current Date</t>
  </si>
  <si>
    <t>Days Portfolio Open (9-Dec-13 Start):</t>
  </si>
  <si>
    <t>Tracking Stats</t>
  </si>
  <si>
    <t>Total Current Ledger Cash Balance ( from Position Sales/Option Sales)</t>
  </si>
  <si>
    <t>.115  Div @ 488 Shares</t>
  </si>
  <si>
    <t>.25 Div @ 100 Shares</t>
  </si>
  <si>
    <t>.19 Div @ 234 Shares</t>
  </si>
  <si>
    <t>SLV</t>
  </si>
  <si>
    <t>.105 Div @ 382 Shares</t>
  </si>
  <si>
    <t>% Equity Port</t>
  </si>
  <si>
    <t>Bought 2 DB Aug 16 2014 34.0 Call @ 1.45</t>
  </si>
  <si>
    <t>Sold 2 NUAN Jan 17 2015 15.0 Put @ 0.65</t>
  </si>
  <si>
    <t>Sold 1 VOD Jan 17 2015 28.0 Put @ 0.49</t>
  </si>
  <si>
    <t xml:space="preserve">  Sold 1 TIBX Jan 17 2015 16.0 Put @ 0.55</t>
  </si>
  <si>
    <t>Sold 2 WEN Jan 15 2016 7.0 Put @ 0.65</t>
  </si>
  <si>
    <t>Bought 400 WEN @ 8.26</t>
  </si>
  <si>
    <t>Sold 3 WEN Jan 15 2016 7.0 Call @ 1.75</t>
  </si>
  <si>
    <t xml:space="preserve">  Sold 1 CLF Jan 15 2016 13.0 Put @ 2.94</t>
  </si>
  <si>
    <t xml:space="preserve">  Sold 1 AVP Jan 15 2016 10.0 Put @ 0.7</t>
  </si>
  <si>
    <t>Sold 1 IMAX Mar 20 2015 21.0 Put @ 0.55</t>
  </si>
  <si>
    <t>Bought 2 IMAX 25-28 Jan 15 BCSs at $127.55</t>
  </si>
  <si>
    <t>Sold 1 SWKS Jan 15 2016 32.0 Put @ 1.65</t>
  </si>
  <si>
    <t>Sold 2 HERO Jan 17 2015 3.5 Put @ 0.3</t>
  </si>
  <si>
    <t>Bought 2 YHOO Oct 18 2014 32.0 Call @ 3.2</t>
  </si>
  <si>
    <t>Bought 1 NSR Oct 18 2014 25.0 Call @ 3</t>
  </si>
  <si>
    <t>Sold 1 KKD Nov 22 2014 13.0 Put @ 0.47</t>
  </si>
  <si>
    <t>Bought 200 Shares VOD at 33.60</t>
  </si>
  <si>
    <t>FGB</t>
  </si>
  <si>
    <t>400 shares at 8.10</t>
  </si>
  <si>
    <t>150 STWD at 23.0279</t>
  </si>
  <si>
    <t>50 Shares RCII at 24.13</t>
  </si>
  <si>
    <t>Sold RRD Jan 16 13 Put for 1.20</t>
  </si>
  <si>
    <t>Sold 2 RRD Jan 16 15 Calls for 2.05</t>
  </si>
  <si>
    <t>Bought 200 Shares RRD at 16.00 at close</t>
  </si>
  <si>
    <t>Bought 200 RNWK at close 7.76</t>
  </si>
  <si>
    <t>Sold 1 NSR Oct 25 Call for 5.10</t>
  </si>
  <si>
    <t>STWD</t>
  </si>
  <si>
    <t>Sold 2 DB Augt 16 2014 34.0 Calls @ 2.65 per option</t>
  </si>
  <si>
    <t>ATUSF</t>
  </si>
  <si>
    <t>VOD</t>
  </si>
  <si>
    <t>FSC</t>
  </si>
  <si>
    <t>Bought 400 FSC at 9.80</t>
  </si>
  <si>
    <t xml:space="preserve">DB </t>
  </si>
  <si>
    <t>YHOO</t>
  </si>
  <si>
    <t>TIBX</t>
  </si>
  <si>
    <t>WEN</t>
  </si>
  <si>
    <t>TBIX</t>
  </si>
  <si>
    <t>CLF</t>
  </si>
  <si>
    <t>KKD</t>
  </si>
  <si>
    <t>Bought 300 AVP at 13.18</t>
  </si>
  <si>
    <t xml:space="preserve">  Sold 3 AVP Jan 17 2015 16.0 Call @ 0.35
   Sold 1 AVP Jan 17 2015 16.0 Call @ 0.35
</t>
  </si>
  <si>
    <t>IMAX</t>
  </si>
  <si>
    <t>Sold 2 YHOO Oct 18 2014 32 Call @ 5.05</t>
  </si>
  <si>
    <t>RRD</t>
  </si>
  <si>
    <t>RNWK</t>
  </si>
  <si>
    <t xml:space="preserve">  Sold 3 AVP Jan 17 2015 16.0 Call @ 0.35</t>
  </si>
  <si>
    <t>XRX</t>
  </si>
  <si>
    <t xml:space="preserve">Bought 300 Shares at 12.65 </t>
  </si>
  <si>
    <t>Sold 2 Jan 16 XRX 10 Puts for .56</t>
  </si>
  <si>
    <t>Hedge</t>
  </si>
  <si>
    <t>Bought 3 14/17 TZA Oct Bull Call Spreads at 1.05</t>
  </si>
  <si>
    <t>Bought 1 SQQQ Dec 40/50 BCS</t>
  </si>
  <si>
    <t>SQQQ</t>
  </si>
  <si>
    <t>BOUGHT 400 SHARES OF ATUSF AT $11.64</t>
  </si>
  <si>
    <t>Open Position</t>
  </si>
  <si>
    <t>Non Core Holdings: See Full Holdings on Tab 1</t>
  </si>
  <si>
    <t>Total Current Cash Balance (Includes Options Sold)</t>
  </si>
  <si>
    <t>Net Options Income Generated (includes hedge costs and speculative call purchases netted out)</t>
  </si>
  <si>
    <t>Options Income Generated (hedges and speculative calls netted)</t>
  </si>
  <si>
    <t>Holdings Tab Current as of:</t>
  </si>
  <si>
    <t>Activity Ledger Current as of:</t>
  </si>
  <si>
    <t>Background Stats On Core Holdings</t>
  </si>
  <si>
    <t>General Activity Ledger for Entire Account</t>
  </si>
  <si>
    <t>SDRL</t>
  </si>
  <si>
    <t>RNP</t>
  </si>
  <si>
    <t>JPS</t>
  </si>
  <si>
    <t xml:space="preserve">RIG </t>
  </si>
  <si>
    <t>Disclaimer: Values and Valuation LLC. All Rights Reserved. Protected by copyright laws of the United States. The information provided is solely for informational purposes and does not constitute an offer to buy/sell any securities. All securities investments carry risk, including a risk of loss of principal. Investments may be volatile and can involve the loss of principal. Values and valuation LLC is not a registered investment adviser and does not give individualized investor advice. The information resulting from the use of tools or other information on this internet site should not be construed, in any manner whatsoever as a recommendation to buy or sell an investment, nor as the receipt of, or a substitute for, personalized individualized advice and Values and Valuation LLC takes no responsibility for any investment decisions made as a result of reviewing the information contained herein at valuesandvaluation.com. Past performance is not a guarantee, nor is it always indicative of future results. Entities including but not limited to Values and Valuation LLC, its members and officers may have a position, long or short, in the securities referred to herein, and/or other related securities, and may increase or decrease such position or take opposing positions. This content of the website ValuesandValuation.com is property of Values and Valuation LLC. ©2013 Values and Valuation, LLC. </t>
  </si>
  <si>
    <t>Sold 1 CCJ Sep 22 call for .65</t>
  </si>
  <si>
    <t>Sold 1 CHL Dec 60 call for .55</t>
  </si>
  <si>
    <t>Sold CMCSA Position @ 54.94</t>
  </si>
  <si>
    <t>Did not want to risk further capital loss on earnings</t>
  </si>
  <si>
    <t>Bought 1 COH Aug 38 Put Back at Loss @ 3.60</t>
  </si>
  <si>
    <t>Sold 1 CSCO Sep 27 Call @ .46</t>
  </si>
  <si>
    <t>Sold 3 CSCO Apr 15 21 Puts for .44</t>
  </si>
  <si>
    <t>Sold 100 CTL at 37.80</t>
  </si>
  <si>
    <t>Sold 1 CTL Jan 16 25 Put for .75</t>
  </si>
  <si>
    <t>Sold 2 F Oct 18 Calls for .48</t>
  </si>
  <si>
    <t>Sold 2 Oct AB 30 Calls for .35</t>
  </si>
  <si>
    <t>Sold 200 Shares of HTGC at 16.72</t>
  </si>
  <si>
    <t>Bought 1 KKD Nov 24 Call for 2.25</t>
  </si>
  <si>
    <t>Sold 1 CJES Sep 34 call for .90</t>
  </si>
  <si>
    <t>Expiry</t>
  </si>
  <si>
    <t>Date Entered</t>
  </si>
  <si>
    <t>Trade ID</t>
  </si>
  <si>
    <t>Bought 3 SDS Sep 25/29 BCSs for .65</t>
  </si>
  <si>
    <t>SGEN</t>
  </si>
  <si>
    <t>RAI</t>
  </si>
  <si>
    <t>EDU</t>
  </si>
  <si>
    <t>Bought 1 SGEN Sep 34/49 BCS for 1.95</t>
  </si>
  <si>
    <t>Bought 1 PNRA Sep 145/150 BCS for 2.55</t>
  </si>
  <si>
    <t>Sold 1 RAI Feb 15 45 Put for .55</t>
  </si>
  <si>
    <t>Bought 1 EDU Aug 18 Call for 1.52</t>
  </si>
  <si>
    <t>.51 Div @ 200 Shares</t>
  </si>
  <si>
    <t>.075 Div @ 250 Shares</t>
  </si>
  <si>
    <t>.075 Div @ 300 Shares</t>
  </si>
  <si>
    <t>Sold 1 of 3 SDS Sep 25/29 BCS</t>
  </si>
  <si>
    <t>Sold 1 of 3 TZA Oct 14/17 BCS</t>
  </si>
  <si>
    <t>NCI</t>
  </si>
  <si>
    <t>ANIK</t>
  </si>
  <si>
    <t>USNA</t>
  </si>
  <si>
    <t>HELE</t>
  </si>
  <si>
    <t>AOS</t>
  </si>
  <si>
    <t># Remain</t>
  </si>
  <si>
    <t>Sold 2 of 3 SDS Sep 25/29 BCS</t>
  </si>
  <si>
    <t>EDU Call (Rolled August 18 Call to September 18 Call)</t>
  </si>
  <si>
    <t>Bought EDU September 18 Call</t>
  </si>
  <si>
    <t xml:space="preserve">Bought 1 PEG Sep 35 Call </t>
  </si>
  <si>
    <t>PEG</t>
  </si>
  <si>
    <t>Obligation</t>
  </si>
  <si>
    <t>DE</t>
  </si>
  <si>
    <t>DRTX</t>
  </si>
  <si>
    <t>SEM</t>
  </si>
  <si>
    <t>NVAX</t>
  </si>
  <si>
    <t>GT</t>
  </si>
  <si>
    <t>.46 Div @ 578 Shares</t>
  </si>
  <si>
    <t>Bought 50 shares at 85.19</t>
  </si>
  <si>
    <t>200 shares at 12.63</t>
  </si>
  <si>
    <t>75 shares at 5.26</t>
  </si>
  <si>
    <t>150 shares at 4.34</t>
  </si>
  <si>
    <t>Closed SGEN BCS for 3.17</t>
  </si>
  <si>
    <t>Bought 100 shares at close 18.03</t>
  </si>
  <si>
    <t>GT bought 100 shares at close at 24.77</t>
  </si>
  <si>
    <t>Bought 50 INO at close at 9.96</t>
  </si>
  <si>
    <t>Sold 1 PAAS Call</t>
  </si>
  <si>
    <t>Closed  1 CCJ Sep 22 call for .10</t>
  </si>
  <si>
    <t>Closed KRFT Jan 40 Put fr .07</t>
  </si>
  <si>
    <t>Closed RGLD Oct 42.5 Put for .05</t>
  </si>
  <si>
    <t>Closed SWKS Jan 15 32 Put for .25</t>
  </si>
  <si>
    <t>Closed VIP Sep 9 Calls to Dec 9 Calls</t>
  </si>
  <si>
    <t>Sold 1 Sep 15 Call for .66</t>
  </si>
  <si>
    <t>Sold 1 Dec 62.5 ETR Put for .99</t>
  </si>
  <si>
    <t>Sold 1 Dec ETR 62.5 Put for .99</t>
  </si>
  <si>
    <t>Sold 1 Dec 65 COF Put for .40</t>
  </si>
  <si>
    <t>100 Shares at 13.53</t>
  </si>
  <si>
    <t>Bought 1 ADI Sep 20 2014 50.0 Call @ 1.55</t>
  </si>
  <si>
    <t>Sold 1 EDU Sep 18 2014 18.0 Call @ 3.175</t>
  </si>
  <si>
    <t>Sold 1 AXS Dec 19 2014 50.0 Call @ .50</t>
  </si>
  <si>
    <t>Sold 6 SAN Jan 16 2014 10.0 Calls @ .35</t>
  </si>
  <si>
    <t>Sold USNA at 70.84</t>
  </si>
  <si>
    <t>Sold 2 IMAX BCSs for 1.40</t>
  </si>
  <si>
    <t>Sold 200 SEM @ 13.9001</t>
  </si>
  <si>
    <t>AGRX</t>
  </si>
  <si>
    <t>Bought 200AGRX @ 6.2499</t>
  </si>
  <si>
    <t>ADI</t>
  </si>
  <si>
    <t>Sold 50 HELE @ 55.16</t>
  </si>
  <si>
    <t>Bought 3 Sep 25/29 SDS BCSs for .62</t>
  </si>
  <si>
    <t>Dividend</t>
  </si>
  <si>
    <t>.204 per share @ 1100 shares</t>
  </si>
  <si>
    <t>.20 @ 200 shares</t>
  </si>
  <si>
    <t>.13 per share @ 477 shares</t>
  </si>
  <si>
    <t>Sold call on ESRX</t>
  </si>
  <si>
    <t>Bought more FF</t>
  </si>
  <si>
    <t>Sold 1 ADI Sep 20 2014 50.0 Call @ 2.70</t>
  </si>
  <si>
    <t>Sold 1 of EDU Call Position @ 4.20</t>
  </si>
  <si>
    <t>Sold remaining EDU Call @ 3.90</t>
  </si>
  <si>
    <t>Closed AOS @ 48.85</t>
  </si>
  <si>
    <t>Closed DE @ 84.76</t>
  </si>
  <si>
    <t>Closed PEG call @ 1.45</t>
  </si>
  <si>
    <t>SPLK</t>
  </si>
  <si>
    <t xml:space="preserve">Dividends: HTGC, CRR, SLV, CAG, AB, IIM, FSC, EFR, RRD, AVP, CTL, FF, ABX, RIG </t>
  </si>
  <si>
    <t>Bought 1 SPLK Sep 20 2014 42.5 Call @ 4</t>
  </si>
  <si>
    <t>Sold 1 SPLK Sep 20 2014 42.5 Call @ 8.1</t>
  </si>
  <si>
    <t>Bought back all open option postions</t>
  </si>
  <si>
    <t xml:space="preserve">Closing All Option Trades </t>
  </si>
  <si>
    <t>28 Aug - 17 Sep</t>
  </si>
  <si>
    <t>Liquidated All Equity Holdings</t>
  </si>
  <si>
    <t>Sum of proceeds from liquidation minus commissions</t>
  </si>
  <si>
    <t>Total Cash Balance Upon Closing</t>
  </si>
  <si>
    <t>Total Cash Balance (Return) Upon Liquidation</t>
  </si>
  <si>
    <t>Please note on 17 Sep 2014 all open option positions were closed and all equity positions were sold as I no longer had time to actively manage this portfolio. The major models continue to be updated however. Total excess return for the 9 month period was approximately 3% above total return benchmark</t>
  </si>
</sst>
</file>

<file path=xl/styles.xml><?xml version="1.0" encoding="utf-8"?>
<styleSheet xmlns="http://schemas.openxmlformats.org/spreadsheetml/2006/main">
  <numFmts count="5">
    <numFmt numFmtId="6" formatCode="&quot;$&quot;#,##0_);[Red]\(&quot;$&quot;#,##0\)"/>
    <numFmt numFmtId="8" formatCode="&quot;$&quot;#,##0.00_);[Red]\(&quot;$&quot;#,##0.00\)"/>
    <numFmt numFmtId="164" formatCode="&quot;$&quot;#,##0.00"/>
    <numFmt numFmtId="165" formatCode="&quot;$&quot;#,##0"/>
    <numFmt numFmtId="166" formatCode="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5C2A"/>
      <name val="Calibri"/>
      <family val="2"/>
      <scheme val="minor"/>
    </font>
    <font>
      <b/>
      <sz val="9"/>
      <color indexed="81"/>
      <name val="Tahoma"/>
      <family val="2"/>
    </font>
    <font>
      <sz val="9"/>
      <color indexed="81"/>
      <name val="Tahoma"/>
      <family val="2"/>
    </font>
    <font>
      <sz val="11"/>
      <name val="Calibri"/>
      <family val="2"/>
      <scheme val="minor"/>
    </font>
    <font>
      <sz val="10"/>
      <color theme="1"/>
      <name val="Calibri"/>
      <family val="2"/>
      <scheme val="minor"/>
    </font>
    <font>
      <b/>
      <sz val="11"/>
      <color rgb="FFFF0000"/>
      <name val="Calibri"/>
      <family val="2"/>
      <scheme val="minor"/>
    </font>
    <font>
      <u/>
      <sz val="12.1"/>
      <color theme="10"/>
      <name val="Calibri"/>
      <family val="2"/>
    </font>
    <font>
      <b/>
      <u/>
      <sz val="11"/>
      <color theme="1"/>
      <name val="Calibri"/>
      <family val="2"/>
      <scheme val="minor"/>
    </font>
    <font>
      <b/>
      <sz val="11"/>
      <color theme="1" tint="0.34998626667073579"/>
      <name val="Calibri"/>
      <family val="2"/>
      <scheme val="minor"/>
    </font>
    <font>
      <i/>
      <sz val="8"/>
      <color rgb="FF000000"/>
      <name val="Arial"/>
      <family val="2"/>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rgb="FF0070C0"/>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0.34998626667073579"/>
        <bgColor indexed="64"/>
      </patternFill>
    </fill>
    <fill>
      <patternFill patternType="solid">
        <fgColor theme="3" tint="-0.249977111117893"/>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rgb="FFFFC0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002060"/>
        <bgColor indexed="64"/>
      </patternFill>
    </fill>
    <fill>
      <patternFill patternType="solid">
        <fgColor theme="4" tint="0.39997558519241921"/>
        <bgColor indexed="64"/>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alignment vertical="top"/>
      <protection locked="0"/>
    </xf>
  </cellStyleXfs>
  <cellXfs count="585">
    <xf numFmtId="0" fontId="0" fillId="0" borderId="0" xfId="0"/>
    <xf numFmtId="0" fontId="16" fillId="0" borderId="0" xfId="0" applyFont="1" applyFill="1" applyBorder="1"/>
    <xf numFmtId="8" fontId="0" fillId="0" borderId="14" xfId="0" applyNumberFormat="1" applyFill="1" applyBorder="1"/>
    <xf numFmtId="0" fontId="0" fillId="37" borderId="0" xfId="0" applyFill="1"/>
    <xf numFmtId="0" fontId="0" fillId="41" borderId="0" xfId="0" applyFill="1"/>
    <xf numFmtId="0" fontId="0" fillId="0" borderId="0" xfId="0" applyFill="1"/>
    <xf numFmtId="0" fontId="22" fillId="41" borderId="23" xfId="0" applyFont="1" applyFill="1" applyBorder="1" applyAlignment="1">
      <alignment vertical="top" wrapText="1"/>
    </xf>
    <xf numFmtId="0" fontId="0" fillId="0" borderId="0" xfId="0" applyFill="1" applyAlignment="1">
      <alignment horizontal="center"/>
    </xf>
    <xf numFmtId="0" fontId="0" fillId="0" borderId="0" xfId="0" applyFill="1" applyBorder="1"/>
    <xf numFmtId="0" fontId="0" fillId="0" borderId="0" xfId="0" applyBorder="1"/>
    <xf numFmtId="164" fontId="16" fillId="0" borderId="0" xfId="0" applyNumberFormat="1" applyFont="1" applyFill="1" applyBorder="1"/>
    <xf numFmtId="164" fontId="0" fillId="0" borderId="0" xfId="0" applyNumberFormat="1" applyFill="1" applyBorder="1"/>
    <xf numFmtId="10" fontId="0" fillId="0" borderId="0" xfId="0" applyNumberFormat="1" applyFill="1" applyBorder="1"/>
    <xf numFmtId="164" fontId="0" fillId="0" borderId="0" xfId="0" applyNumberFormat="1" applyFill="1" applyBorder="1" applyAlignment="1"/>
    <xf numFmtId="0" fontId="16" fillId="0" borderId="0" xfId="0" applyFont="1" applyFill="1" applyBorder="1" applyAlignment="1"/>
    <xf numFmtId="10" fontId="18" fillId="0" borderId="0" xfId="0" applyNumberFormat="1" applyFont="1" applyFill="1" applyBorder="1"/>
    <xf numFmtId="0" fontId="16" fillId="0" borderId="0" xfId="0" applyFont="1" applyBorder="1" applyAlignment="1">
      <alignment horizontal="center"/>
    </xf>
    <xf numFmtId="38" fontId="16" fillId="0" borderId="14" xfId="0" applyNumberFormat="1" applyFont="1" applyFill="1" applyBorder="1"/>
    <xf numFmtId="15" fontId="0" fillId="0" borderId="14" xfId="0" applyNumberFormat="1" applyFill="1" applyBorder="1" applyAlignment="1">
      <alignment horizontal="right"/>
    </xf>
    <xf numFmtId="1" fontId="0" fillId="35" borderId="14" xfId="0" applyNumberFormat="1" applyFill="1" applyBorder="1"/>
    <xf numFmtId="10" fontId="0" fillId="35" borderId="14" xfId="0" applyNumberFormat="1" applyFill="1" applyBorder="1"/>
    <xf numFmtId="8" fontId="18" fillId="35" borderId="14" xfId="0" applyNumberFormat="1" applyFont="1" applyFill="1" applyBorder="1"/>
    <xf numFmtId="0" fontId="0" fillId="35" borderId="14" xfId="0" applyFill="1" applyBorder="1"/>
    <xf numFmtId="15" fontId="0" fillId="35" borderId="14" xfId="0" applyNumberFormat="1" applyFill="1" applyBorder="1"/>
    <xf numFmtId="8" fontId="18" fillId="39" borderId="14" xfId="0" applyNumberFormat="1" applyFont="1" applyFill="1" applyBorder="1"/>
    <xf numFmtId="0" fontId="0" fillId="39" borderId="14" xfId="0" applyFill="1" applyBorder="1"/>
    <xf numFmtId="15" fontId="0" fillId="39" borderId="14" xfId="0" applyNumberFormat="1" applyFill="1" applyBorder="1"/>
    <xf numFmtId="8" fontId="18" fillId="36" borderId="14" xfId="0" applyNumberFormat="1" applyFont="1" applyFill="1" applyBorder="1"/>
    <xf numFmtId="0" fontId="0" fillId="36" borderId="14" xfId="0" applyFill="1" applyBorder="1"/>
    <xf numFmtId="15" fontId="0" fillId="36" borderId="14" xfId="0" applyNumberFormat="1" applyFill="1" applyBorder="1"/>
    <xf numFmtId="8" fontId="18" fillId="33" borderId="14" xfId="0" applyNumberFormat="1" applyFont="1" applyFill="1" applyBorder="1"/>
    <xf numFmtId="0" fontId="0" fillId="33" borderId="14" xfId="0" applyFill="1" applyBorder="1"/>
    <xf numFmtId="15" fontId="0" fillId="33" borderId="14" xfId="0" applyNumberFormat="1" applyFill="1" applyBorder="1"/>
    <xf numFmtId="8" fontId="18" fillId="38" borderId="14" xfId="0" applyNumberFormat="1" applyFont="1" applyFill="1" applyBorder="1"/>
    <xf numFmtId="0" fontId="0" fillId="38" borderId="14" xfId="0" applyFill="1" applyBorder="1"/>
    <xf numFmtId="15" fontId="0" fillId="38" borderId="14" xfId="0" applyNumberFormat="1" applyFill="1" applyBorder="1"/>
    <xf numFmtId="1" fontId="0" fillId="40" borderId="14" xfId="0" applyNumberFormat="1" applyFill="1" applyBorder="1"/>
    <xf numFmtId="10" fontId="0" fillId="40" borderId="14" xfId="0" applyNumberFormat="1" applyFill="1" applyBorder="1"/>
    <xf numFmtId="8" fontId="18" fillId="40" borderId="14" xfId="0" applyNumberFormat="1" applyFont="1" applyFill="1" applyBorder="1"/>
    <xf numFmtId="0" fontId="0" fillId="40" borderId="14" xfId="0" applyFill="1" applyBorder="1"/>
    <xf numFmtId="15" fontId="0" fillId="40" borderId="14" xfId="0" applyNumberFormat="1" applyFill="1" applyBorder="1"/>
    <xf numFmtId="1" fontId="0" fillId="0" borderId="14" xfId="0" applyNumberFormat="1" applyFill="1" applyBorder="1"/>
    <xf numFmtId="10" fontId="0" fillId="0" borderId="14" xfId="0" applyNumberFormat="1" applyFill="1" applyBorder="1"/>
    <xf numFmtId="8" fontId="18" fillId="0" borderId="14" xfId="0" applyNumberFormat="1" applyFont="1" applyFill="1" applyBorder="1"/>
    <xf numFmtId="0" fontId="0" fillId="0" borderId="14" xfId="0" applyFill="1" applyBorder="1"/>
    <xf numFmtId="15" fontId="0" fillId="0" borderId="14" xfId="0" applyNumberFormat="1" applyFill="1" applyBorder="1"/>
    <xf numFmtId="10" fontId="0" fillId="36" borderId="19" xfId="0" applyNumberFormat="1" applyFill="1" applyBorder="1" applyAlignment="1">
      <alignment horizontal="center"/>
    </xf>
    <xf numFmtId="10" fontId="0" fillId="36" borderId="17" xfId="0" applyNumberFormat="1" applyFill="1" applyBorder="1" applyAlignment="1">
      <alignment horizontal="center"/>
    </xf>
    <xf numFmtId="10" fontId="0" fillId="36" borderId="22" xfId="0" applyNumberFormat="1" applyFill="1" applyBorder="1" applyAlignment="1">
      <alignment horizontal="center"/>
    </xf>
    <xf numFmtId="1" fontId="0" fillId="36" borderId="14" xfId="0" applyNumberFormat="1" applyFill="1" applyBorder="1"/>
    <xf numFmtId="10" fontId="0" fillId="36" borderId="14" xfId="0" applyNumberFormat="1" applyFill="1" applyBorder="1"/>
    <xf numFmtId="1" fontId="0" fillId="38" borderId="14" xfId="0" applyNumberFormat="1" applyFill="1" applyBorder="1"/>
    <xf numFmtId="10" fontId="0" fillId="38" borderId="14" xfId="0" applyNumberFormat="1" applyFill="1" applyBorder="1"/>
    <xf numFmtId="1" fontId="0" fillId="33" borderId="14" xfId="0" applyNumberFormat="1" applyFill="1" applyBorder="1"/>
    <xf numFmtId="10" fontId="0" fillId="33" borderId="14" xfId="0" applyNumberFormat="1" applyFill="1" applyBorder="1"/>
    <xf numFmtId="1" fontId="0" fillId="39" borderId="14" xfId="0" applyNumberFormat="1" applyFill="1" applyBorder="1"/>
    <xf numFmtId="10" fontId="0" fillId="39" borderId="14" xfId="0" applyNumberFormat="1" applyFill="1" applyBorder="1"/>
    <xf numFmtId="10" fontId="0" fillId="42" borderId="19" xfId="0" applyNumberFormat="1" applyFill="1" applyBorder="1" applyAlignment="1">
      <alignment horizontal="center"/>
    </xf>
    <xf numFmtId="10" fontId="0" fillId="42" borderId="17" xfId="0" applyNumberFormat="1" applyFill="1" applyBorder="1" applyAlignment="1">
      <alignment horizontal="center"/>
    </xf>
    <xf numFmtId="10" fontId="0" fillId="42" borderId="22" xfId="0" applyNumberFormat="1" applyFill="1" applyBorder="1" applyAlignment="1">
      <alignment horizontal="center"/>
    </xf>
    <xf numFmtId="1" fontId="0" fillId="42" borderId="14" xfId="0" applyNumberFormat="1" applyFill="1" applyBorder="1" applyAlignment="1">
      <alignment horizontal="center"/>
    </xf>
    <xf numFmtId="1" fontId="0" fillId="42" borderId="14" xfId="0" applyNumberFormat="1" applyFill="1" applyBorder="1"/>
    <xf numFmtId="10" fontId="0" fillId="42" borderId="14" xfId="0" applyNumberFormat="1" applyFill="1" applyBorder="1"/>
    <xf numFmtId="8" fontId="18" fillId="42" borderId="14" xfId="0" applyNumberFormat="1" applyFont="1" applyFill="1" applyBorder="1"/>
    <xf numFmtId="0" fontId="0" fillId="42" borderId="14" xfId="0" applyFill="1" applyBorder="1"/>
    <xf numFmtId="15" fontId="0" fillId="42" borderId="14" xfId="0" applyNumberFormat="1" applyFill="1" applyBorder="1"/>
    <xf numFmtId="1" fontId="0" fillId="0" borderId="14" xfId="0" applyNumberFormat="1" applyFont="1" applyFill="1" applyBorder="1"/>
    <xf numFmtId="10" fontId="0" fillId="0" borderId="14" xfId="0" applyNumberFormat="1" applyFont="1" applyFill="1" applyBorder="1"/>
    <xf numFmtId="0" fontId="0" fillId="0" borderId="14" xfId="0" applyFont="1" applyFill="1" applyBorder="1"/>
    <xf numFmtId="15" fontId="0" fillId="0" borderId="14" xfId="0" applyNumberFormat="1" applyFont="1" applyFill="1" applyBorder="1"/>
    <xf numFmtId="1" fontId="0" fillId="45" borderId="14" xfId="0" applyNumberFormat="1" applyFill="1" applyBorder="1"/>
    <xf numFmtId="10" fontId="0" fillId="45" borderId="14" xfId="0" applyNumberFormat="1" applyFill="1" applyBorder="1"/>
    <xf numFmtId="8" fontId="18" fillId="45" borderId="14" xfId="0" applyNumberFormat="1" applyFont="1" applyFill="1" applyBorder="1"/>
    <xf numFmtId="0" fontId="0" fillId="45" borderId="14" xfId="0" applyFill="1" applyBorder="1"/>
    <xf numFmtId="15" fontId="0" fillId="45" borderId="14" xfId="0" applyNumberFormat="1" applyFill="1" applyBorder="1"/>
    <xf numFmtId="1" fontId="0" fillId="44" borderId="14" xfId="0" applyNumberFormat="1" applyFill="1" applyBorder="1"/>
    <xf numFmtId="10" fontId="0" fillId="44" borderId="14" xfId="0" applyNumberFormat="1" applyFill="1" applyBorder="1"/>
    <xf numFmtId="8" fontId="18" fillId="44" borderId="14" xfId="0" applyNumberFormat="1" applyFont="1" applyFill="1" applyBorder="1"/>
    <xf numFmtId="0" fontId="0" fillId="44" borderId="14" xfId="0" applyFill="1" applyBorder="1"/>
    <xf numFmtId="15" fontId="0" fillId="44" borderId="14" xfId="0" applyNumberFormat="1" applyFill="1" applyBorder="1"/>
    <xf numFmtId="8" fontId="18" fillId="36" borderId="22" xfId="0" applyNumberFormat="1" applyFont="1" applyFill="1" applyBorder="1" applyAlignment="1"/>
    <xf numFmtId="10" fontId="0" fillId="34" borderId="19" xfId="0" applyNumberFormat="1" applyFill="1" applyBorder="1" applyAlignment="1">
      <alignment horizontal="center"/>
    </xf>
    <xf numFmtId="10" fontId="0" fillId="34" borderId="17" xfId="0" applyNumberFormat="1" applyFill="1" applyBorder="1" applyAlignment="1">
      <alignment horizontal="center"/>
    </xf>
    <xf numFmtId="10" fontId="0" fillId="34" borderId="22" xfId="0" applyNumberFormat="1" applyFill="1" applyBorder="1" applyAlignment="1">
      <alignment horizontal="center"/>
    </xf>
    <xf numFmtId="1" fontId="0" fillId="34" borderId="14" xfId="0" applyNumberFormat="1" applyFill="1" applyBorder="1"/>
    <xf numFmtId="10" fontId="0" fillId="34" borderId="14" xfId="0" applyNumberFormat="1" applyFill="1" applyBorder="1"/>
    <xf numFmtId="8" fontId="18" fillId="34" borderId="14" xfId="0" applyNumberFormat="1" applyFont="1" applyFill="1" applyBorder="1"/>
    <xf numFmtId="0" fontId="0" fillId="34" borderId="14" xfId="0" applyFill="1" applyBorder="1"/>
    <xf numFmtId="15" fontId="0" fillId="34" borderId="14" xfId="0" applyNumberFormat="1" applyFill="1" applyBorder="1"/>
    <xf numFmtId="1" fontId="0" fillId="46" borderId="14" xfId="0" applyNumberFormat="1" applyFill="1" applyBorder="1"/>
    <xf numFmtId="10" fontId="0" fillId="46" borderId="14" xfId="0" applyNumberFormat="1" applyFill="1" applyBorder="1"/>
    <xf numFmtId="8" fontId="18" fillId="46" borderId="14" xfId="0" applyNumberFormat="1" applyFont="1" applyFill="1" applyBorder="1"/>
    <xf numFmtId="0" fontId="0" fillId="46" borderId="14" xfId="0" applyFill="1" applyBorder="1"/>
    <xf numFmtId="15" fontId="0" fillId="46" borderId="14" xfId="0" applyNumberFormat="1" applyFill="1" applyBorder="1"/>
    <xf numFmtId="38" fontId="0" fillId="33" borderId="14" xfId="0" applyNumberFormat="1" applyFill="1" applyBorder="1"/>
    <xf numFmtId="166" fontId="0" fillId="33" borderId="14" xfId="0" applyNumberFormat="1" applyFill="1" applyBorder="1"/>
    <xf numFmtId="0" fontId="0" fillId="33" borderId="24" xfId="0" applyFill="1" applyBorder="1"/>
    <xf numFmtId="15" fontId="0" fillId="33" borderId="13" xfId="0" applyNumberFormat="1" applyFill="1" applyBorder="1"/>
    <xf numFmtId="1" fontId="21" fillId="0" borderId="14" xfId="0" applyNumberFormat="1" applyFont="1" applyFill="1" applyBorder="1"/>
    <xf numFmtId="10" fontId="21" fillId="0" borderId="14" xfId="0" applyNumberFormat="1" applyFont="1" applyFill="1" applyBorder="1"/>
    <xf numFmtId="0" fontId="21" fillId="0" borderId="14" xfId="0" applyFont="1" applyFill="1" applyBorder="1"/>
    <xf numFmtId="38" fontId="21" fillId="0" borderId="14" xfId="0" applyNumberFormat="1" applyFont="1" applyFill="1" applyBorder="1"/>
    <xf numFmtId="166" fontId="21" fillId="0" borderId="14" xfId="0" applyNumberFormat="1" applyFont="1" applyFill="1" applyBorder="1"/>
    <xf numFmtId="0" fontId="21" fillId="0" borderId="24" xfId="0" applyFont="1" applyFill="1" applyBorder="1"/>
    <xf numFmtId="15" fontId="21" fillId="0" borderId="13" xfId="0" applyNumberFormat="1" applyFont="1" applyFill="1" applyBorder="1"/>
    <xf numFmtId="38" fontId="0" fillId="46" borderId="14" xfId="0" applyNumberFormat="1" applyFill="1" applyBorder="1"/>
    <xf numFmtId="166" fontId="0" fillId="46" borderId="14" xfId="0" applyNumberFormat="1" applyFill="1" applyBorder="1"/>
    <xf numFmtId="0" fontId="0" fillId="46" borderId="24" xfId="0" applyFill="1" applyBorder="1"/>
    <xf numFmtId="15" fontId="0" fillId="46" borderId="13" xfId="0" applyNumberFormat="1" applyFill="1" applyBorder="1"/>
    <xf numFmtId="38" fontId="0" fillId="35" borderId="14" xfId="0" applyNumberFormat="1" applyFill="1" applyBorder="1"/>
    <xf numFmtId="166" fontId="0" fillId="35" borderId="14" xfId="0" applyNumberFormat="1" applyFill="1" applyBorder="1"/>
    <xf numFmtId="0" fontId="0" fillId="35" borderId="24" xfId="0" applyFill="1" applyBorder="1"/>
    <xf numFmtId="15" fontId="0" fillId="35" borderId="13" xfId="0" applyNumberFormat="1" applyFill="1" applyBorder="1"/>
    <xf numFmtId="8" fontId="16" fillId="33" borderId="14" xfId="0" applyNumberFormat="1" applyFont="1" applyFill="1" applyBorder="1"/>
    <xf numFmtId="1" fontId="0" fillId="47" borderId="14" xfId="0" applyNumberFormat="1" applyFill="1" applyBorder="1"/>
    <xf numFmtId="10" fontId="0" fillId="47" borderId="14" xfId="0" applyNumberFormat="1" applyFill="1" applyBorder="1"/>
    <xf numFmtId="8" fontId="16" fillId="47" borderId="14" xfId="0" applyNumberFormat="1" applyFont="1" applyFill="1" applyBorder="1"/>
    <xf numFmtId="0" fontId="0" fillId="47" borderId="14" xfId="0" applyFill="1" applyBorder="1"/>
    <xf numFmtId="38" fontId="0" fillId="47" borderId="14" xfId="0" applyNumberFormat="1" applyFill="1" applyBorder="1"/>
    <xf numFmtId="166" fontId="0" fillId="47" borderId="14" xfId="0" applyNumberFormat="1" applyFill="1" applyBorder="1"/>
    <xf numFmtId="0" fontId="0" fillId="47" borderId="24" xfId="0" applyFill="1" applyBorder="1"/>
    <xf numFmtId="15" fontId="0" fillId="47" borderId="13" xfId="0" applyNumberFormat="1" applyFill="1" applyBorder="1"/>
    <xf numFmtId="38" fontId="0" fillId="42" borderId="14" xfId="0" applyNumberFormat="1" applyFill="1" applyBorder="1"/>
    <xf numFmtId="166" fontId="0" fillId="42" borderId="14" xfId="0" applyNumberFormat="1" applyFill="1" applyBorder="1"/>
    <xf numFmtId="0" fontId="0" fillId="42" borderId="24" xfId="0" applyFill="1" applyBorder="1"/>
    <xf numFmtId="15" fontId="0" fillId="42" borderId="13" xfId="0" applyNumberFormat="1" applyFill="1" applyBorder="1"/>
    <xf numFmtId="8" fontId="16" fillId="42" borderId="14" xfId="0" applyNumberFormat="1" applyFont="1" applyFill="1" applyBorder="1"/>
    <xf numFmtId="164" fontId="18" fillId="33" borderId="14" xfId="0" applyNumberFormat="1" applyFont="1" applyFill="1" applyBorder="1"/>
    <xf numFmtId="164" fontId="23" fillId="46" borderId="14" xfId="0" applyNumberFormat="1" applyFont="1" applyFill="1" applyBorder="1"/>
    <xf numFmtId="1" fontId="0" fillId="48" borderId="14" xfId="0" applyNumberFormat="1" applyFill="1" applyBorder="1"/>
    <xf numFmtId="10" fontId="0" fillId="48" borderId="14" xfId="0" applyNumberFormat="1" applyFill="1" applyBorder="1"/>
    <xf numFmtId="164" fontId="23" fillId="48" borderId="14" xfId="0" applyNumberFormat="1" applyFont="1" applyFill="1" applyBorder="1"/>
    <xf numFmtId="0" fontId="0" fillId="48" borderId="14" xfId="0" applyFill="1" applyBorder="1"/>
    <xf numFmtId="38" fontId="0" fillId="48" borderId="14" xfId="0" applyNumberFormat="1" applyFill="1" applyBorder="1"/>
    <xf numFmtId="166" fontId="0" fillId="48" borderId="14" xfId="0" applyNumberFormat="1" applyFill="1" applyBorder="1"/>
    <xf numFmtId="0" fontId="0" fillId="48" borderId="24" xfId="0" applyFill="1" applyBorder="1"/>
    <xf numFmtId="15" fontId="0" fillId="48" borderId="13" xfId="0" applyNumberFormat="1" applyFill="1" applyBorder="1"/>
    <xf numFmtId="164" fontId="18" fillId="38" borderId="14" xfId="0" applyNumberFormat="1" applyFont="1" applyFill="1" applyBorder="1"/>
    <xf numFmtId="38" fontId="0" fillId="38" borderId="14" xfId="0" applyNumberFormat="1" applyFill="1" applyBorder="1"/>
    <xf numFmtId="166" fontId="0" fillId="38" borderId="14" xfId="0" applyNumberFormat="1" applyFill="1" applyBorder="1"/>
    <xf numFmtId="0" fontId="0" fillId="38" borderId="24" xfId="0" applyFill="1" applyBorder="1"/>
    <xf numFmtId="15" fontId="0" fillId="38" borderId="13" xfId="0" applyNumberFormat="1" applyFill="1" applyBorder="1"/>
    <xf numFmtId="8" fontId="0" fillId="48" borderId="14" xfId="0" applyNumberFormat="1" applyFill="1" applyBorder="1" applyAlignment="1">
      <alignment horizontal="right"/>
    </xf>
    <xf numFmtId="164" fontId="0" fillId="48" borderId="14" xfId="0" applyNumberFormat="1" applyFill="1" applyBorder="1"/>
    <xf numFmtId="164" fontId="18" fillId="48" borderId="14" xfId="0" applyNumberFormat="1" applyFont="1" applyFill="1" applyBorder="1"/>
    <xf numFmtId="164" fontId="23" fillId="34" borderId="14" xfId="0" applyNumberFormat="1" applyFont="1" applyFill="1" applyBorder="1"/>
    <xf numFmtId="38" fontId="0" fillId="34" borderId="14" xfId="0" applyNumberFormat="1" applyFill="1" applyBorder="1"/>
    <xf numFmtId="166" fontId="0" fillId="34" borderId="14" xfId="0" applyNumberFormat="1" applyFill="1" applyBorder="1"/>
    <xf numFmtId="0" fontId="0" fillId="34" borderId="24" xfId="0" applyFill="1" applyBorder="1"/>
    <xf numFmtId="15" fontId="0" fillId="34" borderId="13" xfId="0" applyNumberFormat="1" applyFill="1" applyBorder="1"/>
    <xf numFmtId="8" fontId="0" fillId="48" borderId="14" xfId="0" applyNumberFormat="1" applyFill="1" applyBorder="1"/>
    <xf numFmtId="2" fontId="0" fillId="48" borderId="14" xfId="0" applyNumberFormat="1" applyFill="1" applyBorder="1"/>
    <xf numFmtId="0" fontId="0" fillId="48" borderId="14" xfId="0" applyFill="1" applyBorder="1" applyAlignment="1"/>
    <xf numFmtId="0" fontId="0" fillId="38" borderId="17" xfId="0" applyFill="1" applyBorder="1"/>
    <xf numFmtId="0" fontId="0" fillId="38" borderId="14" xfId="0" applyFill="1" applyBorder="1" applyAlignment="1"/>
    <xf numFmtId="8" fontId="0" fillId="46" borderId="14" xfId="0" applyNumberFormat="1" applyFill="1" applyBorder="1"/>
    <xf numFmtId="0" fontId="0" fillId="46" borderId="14" xfId="0" applyFill="1" applyBorder="1" applyAlignment="1"/>
    <xf numFmtId="0" fontId="0" fillId="33" borderId="17" xfId="0" applyFill="1" applyBorder="1" applyAlignment="1"/>
    <xf numFmtId="0" fontId="0" fillId="33" borderId="22" xfId="0" applyFill="1" applyBorder="1" applyAlignment="1"/>
    <xf numFmtId="0" fontId="0" fillId="33" borderId="14" xfId="0" applyFill="1" applyBorder="1" applyAlignment="1"/>
    <xf numFmtId="0" fontId="0" fillId="49" borderId="14" xfId="0" applyFill="1" applyBorder="1"/>
    <xf numFmtId="38" fontId="0" fillId="49" borderId="14" xfId="0" applyNumberFormat="1" applyFill="1" applyBorder="1"/>
    <xf numFmtId="166" fontId="0" fillId="49" borderId="14" xfId="0" applyNumberFormat="1" applyFill="1" applyBorder="1"/>
    <xf numFmtId="8" fontId="0" fillId="49" borderId="14" xfId="0" applyNumberFormat="1" applyFill="1" applyBorder="1"/>
    <xf numFmtId="0" fontId="0" fillId="49" borderId="17" xfId="0" applyFill="1" applyBorder="1" applyAlignment="1"/>
    <xf numFmtId="0" fontId="0" fillId="49" borderId="22" xfId="0" applyFill="1" applyBorder="1" applyAlignment="1"/>
    <xf numFmtId="0" fontId="0" fillId="38" borderId="17" xfId="0" applyFill="1" applyBorder="1" applyAlignment="1"/>
    <xf numFmtId="0" fontId="0" fillId="38" borderId="22" xfId="0" applyFill="1" applyBorder="1" applyAlignment="1"/>
    <xf numFmtId="0" fontId="16" fillId="0" borderId="14" xfId="0" applyFont="1" applyFill="1" applyBorder="1"/>
    <xf numFmtId="0" fontId="0" fillId="0" borderId="14" xfId="0" applyFill="1" applyBorder="1" applyAlignment="1"/>
    <xf numFmtId="0" fontId="0" fillId="0" borderId="13" xfId="0" applyFill="1" applyBorder="1"/>
    <xf numFmtId="0" fontId="0" fillId="0" borderId="0" xfId="0"/>
    <xf numFmtId="10" fontId="0" fillId="35" borderId="19" xfId="0" applyNumberFormat="1" applyFill="1" applyBorder="1" applyAlignment="1">
      <alignment horizontal="center"/>
    </xf>
    <xf numFmtId="10" fontId="0" fillId="35" borderId="17" xfId="0" applyNumberFormat="1" applyFill="1" applyBorder="1" applyAlignment="1">
      <alignment horizontal="center"/>
    </xf>
    <xf numFmtId="10" fontId="0" fillId="35" borderId="22" xfId="0" applyNumberFormat="1" applyFill="1" applyBorder="1" applyAlignment="1">
      <alignment horizontal="center"/>
    </xf>
    <xf numFmtId="1" fontId="0" fillId="35" borderId="14" xfId="0" applyNumberFormat="1" applyFill="1" applyBorder="1"/>
    <xf numFmtId="10" fontId="0" fillId="35" borderId="14" xfId="0" applyNumberFormat="1" applyFill="1" applyBorder="1"/>
    <xf numFmtId="8" fontId="18" fillId="35" borderId="14" xfId="0" applyNumberFormat="1" applyFont="1" applyFill="1" applyBorder="1"/>
    <xf numFmtId="0" fontId="0" fillId="35" borderId="14" xfId="0" applyFill="1" applyBorder="1"/>
    <xf numFmtId="15" fontId="0" fillId="35" borderId="14" xfId="0" applyNumberFormat="1" applyFill="1" applyBorder="1"/>
    <xf numFmtId="0" fontId="0" fillId="39" borderId="14" xfId="0" applyFill="1" applyBorder="1"/>
    <xf numFmtId="8" fontId="18" fillId="36" borderId="14" xfId="0" applyNumberFormat="1" applyFont="1" applyFill="1" applyBorder="1"/>
    <xf numFmtId="0" fontId="0" fillId="36" borderId="14" xfId="0" applyFill="1" applyBorder="1"/>
    <xf numFmtId="15" fontId="0" fillId="36" borderId="14" xfId="0" applyNumberFormat="1" applyFill="1" applyBorder="1"/>
    <xf numFmtId="8" fontId="18" fillId="33" borderId="14" xfId="0" applyNumberFormat="1" applyFont="1" applyFill="1" applyBorder="1"/>
    <xf numFmtId="0" fontId="0" fillId="33" borderId="14" xfId="0" applyFill="1" applyBorder="1"/>
    <xf numFmtId="15" fontId="0" fillId="33" borderId="14" xfId="0" applyNumberFormat="1" applyFill="1" applyBorder="1"/>
    <xf numFmtId="8" fontId="18" fillId="38" borderId="14" xfId="0" applyNumberFormat="1" applyFont="1" applyFill="1" applyBorder="1"/>
    <xf numFmtId="0" fontId="0" fillId="38" borderId="14" xfId="0" applyFill="1" applyBorder="1"/>
    <xf numFmtId="15" fontId="0" fillId="38" borderId="14" xfId="0" applyNumberFormat="1" applyFill="1" applyBorder="1"/>
    <xf numFmtId="1" fontId="0" fillId="0" borderId="14" xfId="0" applyNumberFormat="1" applyFill="1" applyBorder="1"/>
    <xf numFmtId="10" fontId="0" fillId="0" borderId="14" xfId="0" applyNumberFormat="1" applyFill="1" applyBorder="1"/>
    <xf numFmtId="8" fontId="18" fillId="0" borderId="14" xfId="0" applyNumberFormat="1" applyFont="1" applyFill="1" applyBorder="1"/>
    <xf numFmtId="0" fontId="0" fillId="0" borderId="14" xfId="0" applyFill="1" applyBorder="1"/>
    <xf numFmtId="15" fontId="0" fillId="0" borderId="14" xfId="0" applyNumberFormat="1" applyFill="1" applyBorder="1"/>
    <xf numFmtId="10" fontId="0" fillId="36" borderId="19" xfId="0" applyNumberFormat="1" applyFill="1" applyBorder="1" applyAlignment="1">
      <alignment horizontal="center"/>
    </xf>
    <xf numFmtId="10" fontId="0" fillId="36" borderId="17" xfId="0" applyNumberFormat="1" applyFill="1" applyBorder="1" applyAlignment="1">
      <alignment horizontal="center"/>
    </xf>
    <xf numFmtId="10" fontId="0" fillId="36" borderId="22" xfId="0" applyNumberFormat="1" applyFill="1" applyBorder="1" applyAlignment="1">
      <alignment horizontal="center"/>
    </xf>
    <xf numFmtId="1" fontId="0" fillId="36" borderId="14" xfId="0" applyNumberFormat="1" applyFill="1" applyBorder="1" applyAlignment="1">
      <alignment horizontal="center"/>
    </xf>
    <xf numFmtId="1" fontId="0" fillId="36" borderId="14" xfId="0" applyNumberFormat="1" applyFill="1" applyBorder="1"/>
    <xf numFmtId="10" fontId="0" fillId="36" borderId="14" xfId="0" applyNumberFormat="1" applyFill="1" applyBorder="1"/>
    <xf numFmtId="1" fontId="0" fillId="38" borderId="14" xfId="0" applyNumberFormat="1" applyFill="1" applyBorder="1"/>
    <xf numFmtId="10" fontId="0" fillId="38" borderId="14" xfId="0" applyNumberFormat="1" applyFill="1" applyBorder="1"/>
    <xf numFmtId="0" fontId="0" fillId="0" borderId="0" xfId="0" applyFill="1"/>
    <xf numFmtId="10" fontId="0" fillId="33" borderId="19" xfId="0" applyNumberFormat="1" applyFill="1" applyBorder="1" applyAlignment="1">
      <alignment horizontal="center"/>
    </xf>
    <xf numFmtId="10" fontId="0" fillId="33" borderId="17" xfId="0" applyNumberFormat="1" applyFill="1" applyBorder="1" applyAlignment="1">
      <alignment horizontal="center"/>
    </xf>
    <xf numFmtId="10" fontId="0" fillId="33" borderId="22" xfId="0" applyNumberFormat="1" applyFill="1" applyBorder="1" applyAlignment="1">
      <alignment horizontal="center"/>
    </xf>
    <xf numFmtId="1" fontId="0" fillId="33" borderId="14" xfId="0" applyNumberFormat="1" applyFill="1" applyBorder="1"/>
    <xf numFmtId="10" fontId="0" fillId="33" borderId="14" xfId="0" applyNumberFormat="1" applyFill="1" applyBorder="1"/>
    <xf numFmtId="0" fontId="0" fillId="41" borderId="0" xfId="0" applyFill="1"/>
    <xf numFmtId="1" fontId="0" fillId="34" borderId="14" xfId="0" applyNumberFormat="1" applyFill="1" applyBorder="1"/>
    <xf numFmtId="10" fontId="0" fillId="34" borderId="14" xfId="0" applyNumberFormat="1" applyFill="1" applyBorder="1"/>
    <xf numFmtId="0" fontId="0" fillId="34" borderId="14" xfId="0" applyFill="1" applyBorder="1"/>
    <xf numFmtId="15" fontId="0" fillId="34" borderId="14" xfId="0" applyNumberFormat="1" applyFill="1" applyBorder="1"/>
    <xf numFmtId="1" fontId="0" fillId="33" borderId="18" xfId="0" applyNumberFormat="1" applyFill="1" applyBorder="1" applyAlignment="1">
      <alignment horizontal="center"/>
    </xf>
    <xf numFmtId="1" fontId="0" fillId="33" borderId="22" xfId="0" applyNumberFormat="1" applyFill="1" applyBorder="1" applyAlignment="1">
      <alignment horizontal="center"/>
    </xf>
    <xf numFmtId="0" fontId="0" fillId="33" borderId="18" xfId="0" applyFill="1" applyBorder="1" applyAlignment="1">
      <alignment horizontal="center"/>
    </xf>
    <xf numFmtId="0" fontId="0" fillId="33" borderId="22" xfId="0" applyFill="1" applyBorder="1" applyAlignment="1">
      <alignment horizontal="center"/>
    </xf>
    <xf numFmtId="0" fontId="0" fillId="35" borderId="18" xfId="0" applyFill="1" applyBorder="1" applyAlignment="1">
      <alignment horizontal="center"/>
    </xf>
    <xf numFmtId="0" fontId="0" fillId="35" borderId="22" xfId="0" applyFill="1" applyBorder="1" applyAlignment="1">
      <alignment horizontal="center"/>
    </xf>
    <xf numFmtId="0" fontId="0" fillId="0" borderId="0" xfId="0" applyBorder="1"/>
    <xf numFmtId="0" fontId="16" fillId="0" borderId="14" xfId="0" applyFont="1" applyFill="1" applyBorder="1"/>
    <xf numFmtId="0" fontId="0" fillId="0" borderId="13" xfId="0" applyFill="1" applyBorder="1"/>
    <xf numFmtId="0" fontId="0" fillId="0" borderId="25" xfId="0" applyBorder="1"/>
    <xf numFmtId="0" fontId="0" fillId="0" borderId="29" xfId="0" applyFill="1" applyBorder="1"/>
    <xf numFmtId="164" fontId="16" fillId="0" borderId="29" xfId="0" applyNumberFormat="1" applyFont="1" applyFill="1" applyBorder="1"/>
    <xf numFmtId="164" fontId="0" fillId="0" borderId="29" xfId="0" applyNumberFormat="1" applyFill="1" applyBorder="1"/>
    <xf numFmtId="10" fontId="0" fillId="0" borderId="29" xfId="0" applyNumberFormat="1" applyFill="1" applyBorder="1"/>
    <xf numFmtId="0" fontId="0" fillId="0" borderId="26" xfId="0" applyFill="1" applyBorder="1"/>
    <xf numFmtId="0" fontId="0" fillId="0" borderId="15" xfId="0" applyBorder="1"/>
    <xf numFmtId="164" fontId="16" fillId="0" borderId="14" xfId="0" applyNumberFormat="1" applyFont="1" applyFill="1" applyBorder="1"/>
    <xf numFmtId="164" fontId="0" fillId="0" borderId="14" xfId="0" applyNumberFormat="1" applyFill="1" applyBorder="1"/>
    <xf numFmtId="10" fontId="0" fillId="0" borderId="14" xfId="0" applyNumberFormat="1" applyBorder="1"/>
    <xf numFmtId="0" fontId="0" fillId="0" borderId="14" xfId="0" applyBorder="1" applyAlignment="1">
      <alignment horizontal="center"/>
    </xf>
    <xf numFmtId="10" fontId="16" fillId="0" borderId="14" xfId="0" applyNumberFormat="1" applyFont="1" applyFill="1" applyBorder="1"/>
    <xf numFmtId="10" fontId="16" fillId="33" borderId="14" xfId="0" applyNumberFormat="1" applyFont="1" applyFill="1" applyBorder="1"/>
    <xf numFmtId="2" fontId="16" fillId="33" borderId="14" xfId="0" applyNumberFormat="1" applyFont="1" applyFill="1" applyBorder="1"/>
    <xf numFmtId="2" fontId="0" fillId="34" borderId="14" xfId="0" applyNumberFormat="1" applyFill="1" applyBorder="1"/>
    <xf numFmtId="3" fontId="0" fillId="34" borderId="14" xfId="0" applyNumberFormat="1" applyFill="1" applyBorder="1"/>
    <xf numFmtId="0" fontId="0" fillId="34" borderId="13" xfId="0" applyFill="1" applyBorder="1"/>
    <xf numFmtId="9" fontId="0" fillId="34" borderId="14" xfId="0" applyNumberFormat="1" applyFill="1" applyBorder="1"/>
    <xf numFmtId="166" fontId="0" fillId="0" borderId="14" xfId="0" applyNumberFormat="1" applyBorder="1"/>
    <xf numFmtId="0" fontId="0" fillId="0" borderId="14" xfId="0" applyBorder="1"/>
    <xf numFmtId="3" fontId="0" fillId="0" borderId="14" xfId="0" applyNumberFormat="1" applyFill="1" applyBorder="1"/>
    <xf numFmtId="3" fontId="0" fillId="0" borderId="14" xfId="0" applyNumberFormat="1" applyBorder="1"/>
    <xf numFmtId="0" fontId="21" fillId="0" borderId="13" xfId="0" applyFont="1" applyFill="1" applyBorder="1"/>
    <xf numFmtId="15" fontId="0" fillId="0" borderId="14" xfId="0" applyNumberFormat="1" applyBorder="1"/>
    <xf numFmtId="0" fontId="21" fillId="0" borderId="13" xfId="0" applyFont="1" applyBorder="1"/>
    <xf numFmtId="0" fontId="0" fillId="0" borderId="15" xfId="0" applyFill="1" applyBorder="1"/>
    <xf numFmtId="164" fontId="0" fillId="0" borderId="15" xfId="0" applyNumberFormat="1" applyFill="1" applyBorder="1" applyAlignment="1"/>
    <xf numFmtId="6" fontId="0" fillId="0" borderId="14" xfId="0" applyNumberFormat="1" applyBorder="1"/>
    <xf numFmtId="0" fontId="16" fillId="0" borderId="15" xfId="0" applyFont="1" applyFill="1" applyBorder="1" applyAlignment="1"/>
    <xf numFmtId="6" fontId="0" fillId="0" borderId="15" xfId="0" applyNumberFormat="1" applyFill="1" applyBorder="1"/>
    <xf numFmtId="0" fontId="16" fillId="0" borderId="15" xfId="0" applyFont="1" applyFill="1" applyBorder="1"/>
    <xf numFmtId="0" fontId="16" fillId="0" borderId="14" xfId="0" applyFont="1" applyBorder="1"/>
    <xf numFmtId="0" fontId="16" fillId="0" borderId="13" xfId="0" applyFont="1" applyBorder="1"/>
    <xf numFmtId="0" fontId="0" fillId="0" borderId="14" xfId="0" applyBorder="1" applyAlignment="1"/>
    <xf numFmtId="0" fontId="16" fillId="0" borderId="14" xfId="0" applyFont="1" applyFill="1" applyBorder="1" applyAlignment="1"/>
    <xf numFmtId="15" fontId="16" fillId="33" borderId="15" xfId="0" applyNumberFormat="1" applyFont="1" applyFill="1" applyBorder="1"/>
    <xf numFmtId="10" fontId="18" fillId="0" borderId="15" xfId="0" applyNumberFormat="1" applyFont="1" applyFill="1" applyBorder="1"/>
    <xf numFmtId="6" fontId="18" fillId="0" borderId="15" xfId="0" applyNumberFormat="1" applyFont="1" applyFill="1" applyBorder="1" applyAlignment="1">
      <alignment horizontal="right"/>
    </xf>
    <xf numFmtId="40" fontId="16" fillId="0" borderId="15" xfId="0" applyNumberFormat="1" applyFont="1" applyFill="1" applyBorder="1" applyAlignment="1">
      <alignment horizontal="right"/>
    </xf>
    <xf numFmtId="2" fontId="16" fillId="0" borderId="15" xfId="0" applyNumberFormat="1" applyFont="1" applyFill="1" applyBorder="1"/>
    <xf numFmtId="6" fontId="18" fillId="0" borderId="15" xfId="0" applyNumberFormat="1" applyFont="1" applyFill="1" applyBorder="1"/>
    <xf numFmtId="6" fontId="18" fillId="0" borderId="12" xfId="0" applyNumberFormat="1" applyFont="1" applyFill="1" applyBorder="1"/>
    <xf numFmtId="0" fontId="16" fillId="0" borderId="0" xfId="0" applyFont="1" applyFill="1" applyBorder="1" applyAlignment="1">
      <alignment horizontal="center"/>
    </xf>
    <xf numFmtId="0" fontId="0" fillId="0" borderId="0" xfId="0" applyAlignment="1"/>
    <xf numFmtId="0" fontId="16" fillId="33" borderId="13" xfId="0" applyFont="1" applyFill="1" applyBorder="1"/>
    <xf numFmtId="0" fontId="16" fillId="33" borderId="14" xfId="0" applyFont="1" applyFill="1" applyBorder="1"/>
    <xf numFmtId="14" fontId="0" fillId="0" borderId="14" xfId="0" applyNumberFormat="1" applyFill="1" applyBorder="1"/>
    <xf numFmtId="14" fontId="24" fillId="0" borderId="14" xfId="42" applyNumberFormat="1" applyFill="1" applyBorder="1" applyAlignment="1" applyProtection="1"/>
    <xf numFmtId="0" fontId="16" fillId="50" borderId="14" xfId="0" applyFont="1" applyFill="1" applyBorder="1"/>
    <xf numFmtId="2" fontId="16" fillId="50" borderId="14" xfId="0" applyNumberFormat="1" applyFont="1" applyFill="1" applyBorder="1"/>
    <xf numFmtId="10" fontId="16" fillId="50" borderId="14" xfId="0" applyNumberFormat="1" applyFont="1" applyFill="1" applyBorder="1"/>
    <xf numFmtId="15" fontId="16" fillId="0" borderId="19" xfId="0" applyNumberFormat="1" applyFont="1" applyBorder="1" applyAlignment="1"/>
    <xf numFmtId="15" fontId="26" fillId="0" borderId="15" xfId="0" applyNumberFormat="1" applyFont="1" applyFill="1" applyBorder="1"/>
    <xf numFmtId="38" fontId="18" fillId="0" borderId="15" xfId="0" applyNumberFormat="1" applyFont="1" applyFill="1" applyBorder="1" applyAlignment="1">
      <alignment horizontal="right"/>
    </xf>
    <xf numFmtId="165" fontId="16" fillId="52" borderId="14" xfId="0" applyNumberFormat="1" applyFont="1" applyFill="1" applyBorder="1"/>
    <xf numFmtId="15" fontId="0" fillId="51" borderId="14" xfId="0" applyNumberFormat="1" applyFill="1" applyBorder="1"/>
    <xf numFmtId="0" fontId="0" fillId="51" borderId="14" xfId="0" applyFill="1" applyBorder="1"/>
    <xf numFmtId="8" fontId="18" fillId="51" borderId="14" xfId="0" applyNumberFormat="1" applyFont="1" applyFill="1" applyBorder="1"/>
    <xf numFmtId="10" fontId="0" fillId="51" borderId="14" xfId="0" applyNumberFormat="1" applyFill="1" applyBorder="1"/>
    <xf numFmtId="1" fontId="0" fillId="51" borderId="14" xfId="0" applyNumberFormat="1" applyFill="1" applyBorder="1"/>
    <xf numFmtId="1" fontId="0" fillId="51" borderId="22" xfId="0" applyNumberFormat="1" applyFill="1" applyBorder="1" applyAlignment="1">
      <alignment horizontal="center"/>
    </xf>
    <xf numFmtId="1" fontId="0" fillId="51" borderId="18" xfId="0" applyNumberFormat="1" applyFill="1" applyBorder="1" applyAlignment="1">
      <alignment horizontal="center"/>
    </xf>
    <xf numFmtId="10" fontId="0" fillId="51" borderId="22" xfId="0" applyNumberFormat="1" applyFill="1" applyBorder="1" applyAlignment="1">
      <alignment horizontal="center"/>
    </xf>
    <xf numFmtId="10" fontId="0" fillId="51" borderId="17" xfId="0" applyNumberFormat="1" applyFill="1" applyBorder="1" applyAlignment="1">
      <alignment horizontal="center"/>
    </xf>
    <xf numFmtId="10" fontId="0" fillId="51" borderId="19" xfId="0" applyNumberFormat="1" applyFill="1" applyBorder="1" applyAlignment="1">
      <alignment horizontal="center"/>
    </xf>
    <xf numFmtId="0" fontId="16" fillId="0" borderId="10" xfId="0" applyFont="1" applyBorder="1"/>
    <xf numFmtId="0" fontId="0" fillId="0" borderId="29" xfId="0" applyBorder="1"/>
    <xf numFmtId="0" fontId="0" fillId="0" borderId="26" xfId="0" applyBorder="1"/>
    <xf numFmtId="0" fontId="16" fillId="0" borderId="11" xfId="0" applyFont="1" applyBorder="1"/>
    <xf numFmtId="164" fontId="0" fillId="0" borderId="29" xfId="0" applyNumberFormat="1" applyBorder="1"/>
    <xf numFmtId="164" fontId="16" fillId="33" borderId="29" xfId="0" applyNumberFormat="1" applyFont="1" applyFill="1" applyBorder="1"/>
    <xf numFmtId="0" fontId="21" fillId="43" borderId="13" xfId="0" applyFont="1" applyFill="1" applyBorder="1"/>
    <xf numFmtId="2" fontId="18" fillId="0" borderId="15" xfId="0" applyNumberFormat="1" applyFont="1" applyFill="1" applyBorder="1"/>
    <xf numFmtId="0" fontId="0" fillId="0" borderId="0" xfId="0"/>
    <xf numFmtId="15" fontId="16" fillId="33" borderId="25" xfId="0" applyNumberFormat="1" applyFont="1" applyFill="1" applyBorder="1"/>
    <xf numFmtId="15" fontId="0" fillId="0" borderId="29" xfId="0" applyNumberFormat="1" applyFill="1" applyBorder="1"/>
    <xf numFmtId="38" fontId="16" fillId="0" borderId="29" xfId="0" applyNumberFormat="1" applyFont="1" applyFill="1" applyBorder="1"/>
    <xf numFmtId="14" fontId="0" fillId="0" borderId="29" xfId="0" applyNumberFormat="1" applyFill="1" applyBorder="1"/>
    <xf numFmtId="0" fontId="0" fillId="53" borderId="0" xfId="0" applyFill="1"/>
    <xf numFmtId="17" fontId="0" fillId="0" borderId="13" xfId="0" applyNumberFormat="1" applyFill="1" applyBorder="1"/>
    <xf numFmtId="17" fontId="0" fillId="0" borderId="13" xfId="0" applyNumberFormat="1" applyBorder="1"/>
    <xf numFmtId="0" fontId="0" fillId="0" borderId="13" xfId="0" applyBorder="1"/>
    <xf numFmtId="0" fontId="27" fillId="0" borderId="31" xfId="0" applyFont="1" applyBorder="1" applyAlignment="1">
      <alignment vertical="top" wrapText="1"/>
    </xf>
    <xf numFmtId="0" fontId="0" fillId="0" borderId="31" xfId="0" applyBorder="1" applyAlignment="1"/>
    <xf numFmtId="10" fontId="0" fillId="54" borderId="14" xfId="0" applyNumberFormat="1" applyFill="1" applyBorder="1"/>
    <xf numFmtId="1" fontId="0" fillId="54" borderId="14" xfId="0" applyNumberFormat="1" applyFill="1" applyBorder="1"/>
    <xf numFmtId="17" fontId="0" fillId="33" borderId="13" xfId="0" applyNumberFormat="1" applyFill="1" applyBorder="1"/>
    <xf numFmtId="17" fontId="0" fillId="36" borderId="13" xfId="0" applyNumberFormat="1" applyFill="1" applyBorder="1"/>
    <xf numFmtId="0" fontId="0" fillId="0" borderId="0" xfId="0"/>
    <xf numFmtId="0" fontId="16" fillId="0" borderId="12" xfId="0" applyFont="1" applyFill="1" applyBorder="1"/>
    <xf numFmtId="0" fontId="0" fillId="0" borderId="39" xfId="0" applyBorder="1"/>
    <xf numFmtId="6" fontId="0" fillId="0" borderId="40" xfId="0" applyNumberFormat="1" applyBorder="1"/>
    <xf numFmtId="0" fontId="0" fillId="33" borderId="14" xfId="0" applyFill="1" applyBorder="1" applyAlignment="1">
      <alignment horizontal="center"/>
    </xf>
    <xf numFmtId="0" fontId="0" fillId="0" borderId="14" xfId="0" applyFill="1" applyBorder="1" applyAlignment="1"/>
    <xf numFmtId="0" fontId="0" fillId="0" borderId="22" xfId="0" applyFill="1" applyBorder="1" applyAlignment="1"/>
    <xf numFmtId="0" fontId="16" fillId="0" borderId="0" xfId="0" applyFont="1"/>
    <xf numFmtId="0" fontId="0" fillId="0" borderId="29" xfId="0" applyBorder="1" applyAlignment="1">
      <alignment horizontal="left"/>
    </xf>
    <xf numFmtId="0" fontId="0" fillId="0" borderId="40" xfId="0" applyBorder="1"/>
    <xf numFmtId="0" fontId="0" fillId="0" borderId="41" xfId="0" applyBorder="1"/>
    <xf numFmtId="8" fontId="0" fillId="0" borderId="14" xfId="0" applyNumberFormat="1" applyBorder="1"/>
    <xf numFmtId="8" fontId="0" fillId="0" borderId="0" xfId="0" applyNumberFormat="1"/>
    <xf numFmtId="0" fontId="0" fillId="0" borderId="0" xfId="0"/>
    <xf numFmtId="0" fontId="16" fillId="41" borderId="0" xfId="0" applyFont="1" applyFill="1"/>
    <xf numFmtId="15" fontId="0" fillId="54" borderId="14" xfId="0" applyNumberFormat="1" applyFill="1" applyBorder="1"/>
    <xf numFmtId="0" fontId="0" fillId="33" borderId="15" xfId="0" applyFill="1" applyBorder="1"/>
    <xf numFmtId="8" fontId="18" fillId="54" borderId="14" xfId="0" applyNumberFormat="1" applyFont="1" applyFill="1" applyBorder="1"/>
    <xf numFmtId="0" fontId="0" fillId="54" borderId="14" xfId="0" applyFill="1" applyBorder="1"/>
    <xf numFmtId="0" fontId="14" fillId="0" borderId="14" xfId="0" applyFont="1" applyFill="1" applyBorder="1"/>
    <xf numFmtId="0" fontId="0" fillId="0" borderId="0" xfId="0"/>
    <xf numFmtId="0" fontId="0" fillId="0" borderId="14" xfId="0" applyFill="1" applyBorder="1"/>
    <xf numFmtId="0" fontId="0" fillId="0" borderId="0" xfId="0"/>
    <xf numFmtId="0" fontId="0" fillId="0" borderId="0" xfId="0"/>
    <xf numFmtId="6" fontId="0" fillId="0" borderId="0" xfId="0" applyNumberFormat="1"/>
    <xf numFmtId="0" fontId="16" fillId="35" borderId="14" xfId="0" applyFont="1" applyFill="1" applyBorder="1"/>
    <xf numFmtId="6" fontId="18" fillId="0" borderId="43" xfId="0" applyNumberFormat="1" applyFont="1" applyFill="1" applyBorder="1"/>
    <xf numFmtId="2" fontId="0" fillId="33" borderId="44" xfId="0" applyNumberFormat="1" applyFill="1" applyBorder="1" applyAlignment="1">
      <alignment horizontal="center" vertical="top" wrapText="1"/>
    </xf>
    <xf numFmtId="2" fontId="0" fillId="33" borderId="31" xfId="0" applyNumberFormat="1" applyFill="1" applyBorder="1" applyAlignment="1">
      <alignment horizontal="center" vertical="top" wrapText="1"/>
    </xf>
    <xf numFmtId="2" fontId="0" fillId="33" borderId="45" xfId="0" applyNumberFormat="1" applyFill="1" applyBorder="1" applyAlignment="1">
      <alignment horizontal="center" vertical="top" wrapText="1"/>
    </xf>
    <xf numFmtId="2" fontId="0" fillId="33" borderId="24" xfId="0" applyNumberFormat="1" applyFill="1" applyBorder="1" applyAlignment="1">
      <alignment horizontal="center" vertical="top" wrapText="1"/>
    </xf>
    <xf numFmtId="2" fontId="0" fillId="33" borderId="30" xfId="0" applyNumberFormat="1" applyFill="1" applyBorder="1" applyAlignment="1">
      <alignment horizontal="center" vertical="top" wrapText="1"/>
    </xf>
    <xf numFmtId="2" fontId="0" fillId="33" borderId="42" xfId="0" applyNumberFormat="1" applyFill="1" applyBorder="1" applyAlignment="1">
      <alignment horizontal="center" vertical="top" wrapText="1"/>
    </xf>
    <xf numFmtId="0" fontId="16" fillId="0" borderId="29" xfId="0" applyFont="1" applyFill="1" applyBorder="1" applyAlignment="1">
      <alignment horizontal="center"/>
    </xf>
    <xf numFmtId="0" fontId="16" fillId="0" borderId="25" xfId="0" applyFont="1" applyFill="1" applyBorder="1" applyAlignment="1">
      <alignment horizontal="center"/>
    </xf>
    <xf numFmtId="0" fontId="16" fillId="0" borderId="14" xfId="0" applyFont="1" applyFill="1" applyBorder="1" applyAlignment="1">
      <alignment horizontal="center"/>
    </xf>
    <xf numFmtId="0" fontId="16" fillId="0" borderId="15" xfId="0" applyFont="1" applyFill="1" applyBorder="1" applyAlignment="1">
      <alignment horizontal="center"/>
    </xf>
    <xf numFmtId="0" fontId="0" fillId="0" borderId="14" xfId="0" applyFill="1" applyBorder="1" applyAlignment="1">
      <alignment horizontal="center"/>
    </xf>
    <xf numFmtId="0" fontId="0" fillId="0" borderId="15" xfId="0" applyFill="1" applyBorder="1" applyAlignment="1">
      <alignment horizontal="center"/>
    </xf>
    <xf numFmtId="0" fontId="16" fillId="0" borderId="36" xfId="0" applyFont="1" applyBorder="1" applyAlignment="1">
      <alignment horizontal="center"/>
    </xf>
    <xf numFmtId="0" fontId="16" fillId="0" borderId="30" xfId="0" applyFont="1" applyBorder="1" applyAlignment="1">
      <alignment horizontal="center"/>
    </xf>
    <xf numFmtId="0" fontId="16" fillId="0" borderId="42" xfId="0" applyFont="1" applyBorder="1" applyAlignment="1">
      <alignment horizontal="center"/>
    </xf>
    <xf numFmtId="0" fontId="16" fillId="0" borderId="13" xfId="0" applyFont="1" applyBorder="1" applyAlignment="1">
      <alignment horizontal="center"/>
    </xf>
    <xf numFmtId="0" fontId="16" fillId="0" borderId="14" xfId="0" applyFont="1" applyBorder="1" applyAlignment="1">
      <alignment horizontal="center"/>
    </xf>
    <xf numFmtId="0" fontId="16" fillId="0" borderId="16" xfId="0" applyFont="1" applyBorder="1" applyAlignment="1">
      <alignment horizontal="center"/>
    </xf>
    <xf numFmtId="0" fontId="16" fillId="0" borderId="17" xfId="0" applyFont="1" applyBorder="1" applyAlignment="1">
      <alignment horizontal="center"/>
    </xf>
    <xf numFmtId="0" fontId="16" fillId="0" borderId="18" xfId="0" applyFont="1" applyBorder="1" applyAlignment="1">
      <alignment horizontal="center"/>
    </xf>
    <xf numFmtId="0" fontId="16" fillId="0" borderId="19" xfId="0" applyFont="1" applyBorder="1" applyAlignment="1">
      <alignment horizontal="center"/>
    </xf>
    <xf numFmtId="0" fontId="16" fillId="33" borderId="13" xfId="0" applyFont="1" applyFill="1" applyBorder="1" applyAlignment="1">
      <alignment horizontal="center"/>
    </xf>
    <xf numFmtId="0" fontId="16" fillId="33" borderId="14" xfId="0" applyFont="1" applyFill="1" applyBorder="1" applyAlignment="1">
      <alignment horizontal="center"/>
    </xf>
    <xf numFmtId="0" fontId="16" fillId="0" borderId="11" xfId="0" applyFont="1" applyBorder="1" applyAlignment="1">
      <alignment horizontal="center"/>
    </xf>
    <xf numFmtId="0" fontId="16" fillId="0" borderId="12" xfId="0" applyFont="1" applyBorder="1" applyAlignment="1">
      <alignment horizontal="center"/>
    </xf>
    <xf numFmtId="0" fontId="16" fillId="0" borderId="0" xfId="0" applyFont="1" applyFill="1" applyBorder="1" applyAlignment="1">
      <alignment horizontal="center"/>
    </xf>
    <xf numFmtId="0" fontId="27" fillId="0" borderId="14" xfId="0" applyFont="1" applyBorder="1" applyAlignment="1">
      <alignment horizontal="center" vertical="top" wrapText="1"/>
    </xf>
    <xf numFmtId="0" fontId="16" fillId="33" borderId="26" xfId="0" applyFont="1" applyFill="1" applyBorder="1" applyAlignment="1">
      <alignment horizontal="center"/>
    </xf>
    <xf numFmtId="0" fontId="16" fillId="33" borderId="29" xfId="0" applyFont="1" applyFill="1" applyBorder="1" applyAlignment="1">
      <alignment horizontal="center"/>
    </xf>
    <xf numFmtId="0" fontId="0" fillId="35" borderId="14" xfId="0" applyFill="1" applyBorder="1" applyAlignment="1">
      <alignment horizontal="center"/>
    </xf>
    <xf numFmtId="1" fontId="0" fillId="35" borderId="14" xfId="0" applyNumberFormat="1" applyFill="1" applyBorder="1" applyAlignment="1">
      <alignment horizontal="center"/>
    </xf>
    <xf numFmtId="10" fontId="0" fillId="35" borderId="22" xfId="0" applyNumberFormat="1" applyFill="1" applyBorder="1" applyAlignment="1">
      <alignment horizontal="center"/>
    </xf>
    <xf numFmtId="10" fontId="0" fillId="35" borderId="17" xfId="0" applyNumberFormat="1" applyFill="1" applyBorder="1" applyAlignment="1">
      <alignment horizontal="center"/>
    </xf>
    <xf numFmtId="10" fontId="0" fillId="35" borderId="19" xfId="0" applyNumberFormat="1" applyFill="1" applyBorder="1" applyAlignment="1">
      <alignment horizontal="center"/>
    </xf>
    <xf numFmtId="0" fontId="0" fillId="35" borderId="22" xfId="0" applyFill="1" applyBorder="1" applyAlignment="1">
      <alignment horizontal="center"/>
    </xf>
    <xf numFmtId="0" fontId="0" fillId="35" borderId="18" xfId="0" applyFill="1" applyBorder="1" applyAlignment="1">
      <alignment horizontal="center"/>
    </xf>
    <xf numFmtId="0" fontId="0" fillId="36" borderId="14" xfId="0" applyFill="1" applyBorder="1" applyAlignment="1">
      <alignment horizontal="center"/>
    </xf>
    <xf numFmtId="1" fontId="0" fillId="36" borderId="14" xfId="0" applyNumberFormat="1" applyFill="1" applyBorder="1" applyAlignment="1">
      <alignment horizontal="center"/>
    </xf>
    <xf numFmtId="10" fontId="0" fillId="36" borderId="22" xfId="0" applyNumberFormat="1" applyFill="1" applyBorder="1" applyAlignment="1">
      <alignment horizontal="center"/>
    </xf>
    <xf numFmtId="10" fontId="0" fillId="36" borderId="17" xfId="0" applyNumberFormat="1" applyFill="1" applyBorder="1" applyAlignment="1">
      <alignment horizontal="center"/>
    </xf>
    <xf numFmtId="10" fontId="0" fillId="36" borderId="19" xfId="0" applyNumberFormat="1" applyFill="1" applyBorder="1" applyAlignment="1">
      <alignment horizontal="center"/>
    </xf>
    <xf numFmtId="0" fontId="0" fillId="54" borderId="14" xfId="0" applyFill="1" applyBorder="1" applyAlignment="1">
      <alignment horizontal="center"/>
    </xf>
    <xf numFmtId="1" fontId="0" fillId="54" borderId="14" xfId="0" applyNumberFormat="1" applyFill="1" applyBorder="1" applyAlignment="1">
      <alignment horizontal="center"/>
    </xf>
    <xf numFmtId="10" fontId="0" fillId="54" borderId="22" xfId="0" applyNumberFormat="1" applyFill="1" applyBorder="1" applyAlignment="1">
      <alignment horizontal="center"/>
    </xf>
    <xf numFmtId="10" fontId="0" fillId="54" borderId="17" xfId="0" applyNumberFormat="1" applyFill="1" applyBorder="1" applyAlignment="1">
      <alignment horizontal="center"/>
    </xf>
    <xf numFmtId="10" fontId="0" fillId="54" borderId="19" xfId="0" applyNumberFormat="1" applyFill="1" applyBorder="1" applyAlignment="1">
      <alignment horizontal="center"/>
    </xf>
    <xf numFmtId="0" fontId="0" fillId="33" borderId="14" xfId="0" applyFill="1" applyBorder="1" applyAlignment="1">
      <alignment horizontal="center"/>
    </xf>
    <xf numFmtId="1" fontId="0" fillId="33" borderId="14" xfId="0" applyNumberFormat="1" applyFill="1" applyBorder="1" applyAlignment="1">
      <alignment horizontal="center"/>
    </xf>
    <xf numFmtId="10" fontId="0" fillId="33" borderId="22" xfId="0" applyNumberFormat="1" applyFill="1" applyBorder="1" applyAlignment="1">
      <alignment horizontal="center"/>
    </xf>
    <xf numFmtId="10" fontId="0" fillId="33" borderId="17" xfId="0" applyNumberFormat="1" applyFill="1" applyBorder="1" applyAlignment="1">
      <alignment horizontal="center"/>
    </xf>
    <xf numFmtId="10" fontId="0" fillId="33" borderId="19" xfId="0" applyNumberFormat="1" applyFill="1" applyBorder="1" applyAlignment="1">
      <alignment horizontal="center"/>
    </xf>
    <xf numFmtId="0" fontId="0" fillId="36" borderId="22" xfId="0" applyFill="1" applyBorder="1" applyAlignment="1">
      <alignment horizontal="center"/>
    </xf>
    <xf numFmtId="0" fontId="0" fillId="36" borderId="18" xfId="0" applyFill="1" applyBorder="1" applyAlignment="1">
      <alignment horizontal="center"/>
    </xf>
    <xf numFmtId="0" fontId="0" fillId="33" borderId="22" xfId="0" applyFill="1" applyBorder="1" applyAlignment="1">
      <alignment horizontal="center"/>
    </xf>
    <xf numFmtId="0" fontId="0" fillId="33" borderId="18" xfId="0" applyFill="1" applyBorder="1" applyAlignment="1">
      <alignment horizontal="center"/>
    </xf>
    <xf numFmtId="0" fontId="0" fillId="0" borderId="22" xfId="0" applyFill="1" applyBorder="1" applyAlignment="1">
      <alignment horizontal="center"/>
    </xf>
    <xf numFmtId="0" fontId="0" fillId="0" borderId="18" xfId="0" applyFill="1" applyBorder="1" applyAlignment="1">
      <alignment horizontal="center"/>
    </xf>
    <xf numFmtId="1" fontId="0" fillId="0" borderId="22" xfId="0" applyNumberFormat="1" applyFill="1" applyBorder="1" applyAlignment="1">
      <alignment horizontal="center"/>
    </xf>
    <xf numFmtId="1" fontId="0" fillId="0" borderId="18" xfId="0" applyNumberFormat="1" applyFill="1" applyBorder="1" applyAlignment="1">
      <alignment horizontal="center"/>
    </xf>
    <xf numFmtId="10" fontId="0" fillId="0" borderId="22" xfId="0" applyNumberFormat="1" applyFill="1" applyBorder="1" applyAlignment="1">
      <alignment horizontal="center"/>
    </xf>
    <xf numFmtId="10" fontId="0" fillId="0" borderId="17" xfId="0" applyNumberFormat="1" applyFill="1" applyBorder="1" applyAlignment="1">
      <alignment horizontal="center"/>
    </xf>
    <xf numFmtId="10" fontId="0" fillId="0" borderId="19" xfId="0" applyNumberFormat="1" applyFill="1" applyBorder="1" applyAlignment="1">
      <alignment horizontal="center"/>
    </xf>
    <xf numFmtId="1" fontId="0" fillId="40" borderId="14" xfId="0" applyNumberFormat="1" applyFill="1" applyBorder="1" applyAlignment="1">
      <alignment horizontal="center"/>
    </xf>
    <xf numFmtId="10" fontId="0" fillId="40" borderId="22" xfId="0" applyNumberFormat="1" applyFill="1" applyBorder="1" applyAlignment="1">
      <alignment horizontal="center"/>
    </xf>
    <xf numFmtId="10" fontId="0" fillId="40" borderId="17" xfId="0" applyNumberFormat="1" applyFill="1" applyBorder="1" applyAlignment="1">
      <alignment horizontal="center"/>
    </xf>
    <xf numFmtId="10" fontId="0" fillId="40" borderId="19" xfId="0" applyNumberFormat="1" applyFill="1" applyBorder="1" applyAlignment="1">
      <alignment horizontal="center"/>
    </xf>
    <xf numFmtId="0" fontId="0" fillId="40" borderId="14" xfId="0" applyFill="1" applyBorder="1" applyAlignment="1">
      <alignment horizontal="center"/>
    </xf>
    <xf numFmtId="1" fontId="0" fillId="0" borderId="14" xfId="0" applyNumberFormat="1" applyFill="1" applyBorder="1" applyAlignment="1">
      <alignment horizontal="center"/>
    </xf>
    <xf numFmtId="0" fontId="22" fillId="44" borderId="23" xfId="0" applyFont="1" applyFill="1" applyBorder="1" applyAlignment="1">
      <alignment horizontal="center" vertical="top" wrapText="1"/>
    </xf>
    <xf numFmtId="10" fontId="0" fillId="42" borderId="22" xfId="0" applyNumberFormat="1" applyFill="1" applyBorder="1" applyAlignment="1">
      <alignment horizontal="center"/>
    </xf>
    <xf numFmtId="10" fontId="0" fillId="42" borderId="17" xfId="0" applyNumberFormat="1" applyFill="1" applyBorder="1" applyAlignment="1">
      <alignment horizontal="center"/>
    </xf>
    <xf numFmtId="10" fontId="0" fillId="42" borderId="19" xfId="0" applyNumberFormat="1" applyFill="1" applyBorder="1" applyAlignment="1">
      <alignment horizontal="center"/>
    </xf>
    <xf numFmtId="10" fontId="0" fillId="39" borderId="22" xfId="0" applyNumberFormat="1" applyFill="1" applyBorder="1" applyAlignment="1">
      <alignment horizontal="center"/>
    </xf>
    <xf numFmtId="10" fontId="0" fillId="39" borderId="17" xfId="0" applyNumberFormat="1" applyFill="1" applyBorder="1" applyAlignment="1">
      <alignment horizontal="center"/>
    </xf>
    <xf numFmtId="10" fontId="0" fillId="39" borderId="19" xfId="0" applyNumberFormat="1" applyFill="1" applyBorder="1" applyAlignment="1">
      <alignment horizontal="center"/>
    </xf>
    <xf numFmtId="0" fontId="0" fillId="51" borderId="14" xfId="0" applyFill="1" applyBorder="1" applyAlignment="1">
      <alignment horizontal="center"/>
    </xf>
    <xf numFmtId="1" fontId="0" fillId="35" borderId="22" xfId="0" applyNumberFormat="1" applyFill="1" applyBorder="1" applyAlignment="1">
      <alignment horizontal="center"/>
    </xf>
    <xf numFmtId="1" fontId="0" fillId="35" borderId="18" xfId="0" applyNumberFormat="1" applyFill="1" applyBorder="1" applyAlignment="1">
      <alignment horizontal="center"/>
    </xf>
    <xf numFmtId="0" fontId="0" fillId="51" borderId="22" xfId="0" applyFill="1" applyBorder="1" applyAlignment="1">
      <alignment horizontal="center"/>
    </xf>
    <xf numFmtId="0" fontId="0" fillId="51" borderId="18" xfId="0" applyFill="1" applyBorder="1" applyAlignment="1">
      <alignment horizontal="center"/>
    </xf>
    <xf numFmtId="0" fontId="25" fillId="0" borderId="0" xfId="0" applyFont="1" applyAlignment="1">
      <alignment horizontal="center"/>
    </xf>
    <xf numFmtId="0" fontId="0" fillId="38" borderId="14" xfId="0" applyFill="1" applyBorder="1" applyAlignment="1">
      <alignment horizontal="center"/>
    </xf>
    <xf numFmtId="1" fontId="0" fillId="38" borderId="14" xfId="0" applyNumberFormat="1" applyFill="1" applyBorder="1" applyAlignment="1">
      <alignment horizontal="center"/>
    </xf>
    <xf numFmtId="10" fontId="0" fillId="38" borderId="22" xfId="0" applyNumberFormat="1" applyFill="1" applyBorder="1" applyAlignment="1">
      <alignment horizontal="center"/>
    </xf>
    <xf numFmtId="10" fontId="0" fillId="38" borderId="17" xfId="0" applyNumberFormat="1" applyFill="1" applyBorder="1" applyAlignment="1">
      <alignment horizontal="center"/>
    </xf>
    <xf numFmtId="10" fontId="0" fillId="38" borderId="19" xfId="0" applyNumberFormat="1" applyFill="1" applyBorder="1" applyAlignment="1">
      <alignment horizontal="center"/>
    </xf>
    <xf numFmtId="0" fontId="0" fillId="44" borderId="14" xfId="0" applyFill="1" applyBorder="1" applyAlignment="1">
      <alignment horizontal="center"/>
    </xf>
    <xf numFmtId="0" fontId="0" fillId="0" borderId="22" xfId="0" applyBorder="1" applyAlignment="1">
      <alignment horizontal="center"/>
    </xf>
    <xf numFmtId="0" fontId="0" fillId="0" borderId="17" xfId="0" applyBorder="1" applyAlignment="1">
      <alignment horizontal="center"/>
    </xf>
    <xf numFmtId="0" fontId="16" fillId="50" borderId="13" xfId="0" applyFont="1" applyFill="1" applyBorder="1" applyAlignment="1">
      <alignment horizontal="left"/>
    </xf>
    <xf numFmtId="0" fontId="16" fillId="50" borderId="14" xfId="0" applyFont="1" applyFill="1" applyBorder="1" applyAlignment="1">
      <alignment horizontal="left"/>
    </xf>
    <xf numFmtId="0" fontId="0" fillId="0" borderId="14" xfId="0" applyBorder="1" applyAlignment="1">
      <alignment horizontal="center"/>
    </xf>
    <xf numFmtId="0" fontId="0" fillId="0" borderId="17" xfId="0" applyFill="1" applyBorder="1" applyAlignment="1">
      <alignment horizontal="center"/>
    </xf>
    <xf numFmtId="0" fontId="0" fillId="0" borderId="29" xfId="0" applyBorder="1" applyAlignment="1">
      <alignment horizontal="center"/>
    </xf>
    <xf numFmtId="0" fontId="25" fillId="0" borderId="20" xfId="0" applyFont="1" applyBorder="1" applyAlignment="1">
      <alignment horizontal="left"/>
    </xf>
    <xf numFmtId="0" fontId="25" fillId="0" borderId="21" xfId="0" applyFont="1" applyBorder="1" applyAlignment="1">
      <alignment horizontal="left"/>
    </xf>
    <xf numFmtId="0" fontId="25" fillId="0" borderId="28" xfId="0" applyFont="1" applyBorder="1" applyAlignment="1">
      <alignment horizontal="left"/>
    </xf>
    <xf numFmtId="6" fontId="18" fillId="50" borderId="32" xfId="0" applyNumberFormat="1" applyFont="1" applyFill="1" applyBorder="1" applyAlignment="1">
      <alignment horizontal="center"/>
    </xf>
    <xf numFmtId="6" fontId="18" fillId="50" borderId="31" xfId="0" applyNumberFormat="1" applyFont="1" applyFill="1" applyBorder="1" applyAlignment="1">
      <alignment horizontal="center"/>
    </xf>
    <xf numFmtId="6" fontId="18" fillId="50" borderId="33" xfId="0" applyNumberFormat="1" applyFont="1" applyFill="1" applyBorder="1" applyAlignment="1">
      <alignment horizontal="center"/>
    </xf>
    <xf numFmtId="6" fontId="18" fillId="50" borderId="34" xfId="0" applyNumberFormat="1" applyFont="1" applyFill="1" applyBorder="1" applyAlignment="1">
      <alignment horizontal="center"/>
    </xf>
    <xf numFmtId="6" fontId="18" fillId="50" borderId="0" xfId="0" applyNumberFormat="1" applyFont="1" applyFill="1" applyBorder="1" applyAlignment="1">
      <alignment horizontal="center"/>
    </xf>
    <xf numFmtId="6" fontId="18" fillId="50" borderId="35" xfId="0" applyNumberFormat="1" applyFont="1" applyFill="1" applyBorder="1" applyAlignment="1">
      <alignment horizontal="center"/>
    </xf>
    <xf numFmtId="6" fontId="18" fillId="50" borderId="36" xfId="0" applyNumberFormat="1" applyFont="1" applyFill="1" applyBorder="1" applyAlignment="1">
      <alignment horizontal="center"/>
    </xf>
    <xf numFmtId="6" fontId="18" fillId="50" borderId="30" xfId="0" applyNumberFormat="1" applyFont="1" applyFill="1" applyBorder="1" applyAlignment="1">
      <alignment horizontal="center"/>
    </xf>
    <xf numFmtId="6" fontId="18" fillId="50" borderId="37" xfId="0" applyNumberFormat="1" applyFont="1" applyFill="1" applyBorder="1" applyAlignment="1">
      <alignment horizontal="center"/>
    </xf>
    <xf numFmtId="0" fontId="16" fillId="50" borderId="16" xfId="0" applyFont="1" applyFill="1" applyBorder="1" applyAlignment="1">
      <alignment horizontal="center"/>
    </xf>
    <xf numFmtId="0" fontId="16" fillId="50" borderId="17" xfId="0" applyFont="1" applyFill="1" applyBorder="1" applyAlignment="1">
      <alignment horizontal="center"/>
    </xf>
    <xf numFmtId="0" fontId="16" fillId="50" borderId="19" xfId="0" applyFont="1" applyFill="1" applyBorder="1" applyAlignment="1">
      <alignment horizontal="center"/>
    </xf>
    <xf numFmtId="0" fontId="0" fillId="35" borderId="14" xfId="0" applyFill="1" applyBorder="1" applyAlignment="1">
      <alignment horizontal="center" wrapText="1"/>
    </xf>
    <xf numFmtId="1" fontId="0" fillId="51" borderId="14" xfId="0" applyNumberFormat="1" applyFill="1" applyBorder="1" applyAlignment="1">
      <alignment horizontal="center"/>
    </xf>
    <xf numFmtId="10" fontId="0" fillId="51" borderId="22" xfId="0" applyNumberFormat="1" applyFill="1" applyBorder="1" applyAlignment="1">
      <alignment horizontal="center"/>
    </xf>
    <xf numFmtId="10" fontId="0" fillId="51" borderId="17" xfId="0" applyNumberFormat="1" applyFill="1" applyBorder="1" applyAlignment="1">
      <alignment horizontal="center"/>
    </xf>
    <xf numFmtId="10" fontId="0" fillId="51" borderId="19" xfId="0" applyNumberFormat="1" applyFill="1" applyBorder="1" applyAlignment="1">
      <alignment horizontal="center"/>
    </xf>
    <xf numFmtId="1" fontId="0" fillId="33" borderId="22" xfId="0" applyNumberFormat="1" applyFill="1" applyBorder="1" applyAlignment="1">
      <alignment horizontal="center"/>
    </xf>
    <xf numFmtId="1" fontId="0" fillId="33" borderId="18" xfId="0" applyNumberFormat="1" applyFill="1" applyBorder="1" applyAlignment="1">
      <alignment horizontal="center"/>
    </xf>
    <xf numFmtId="0" fontId="0" fillId="39" borderId="14" xfId="0" applyFill="1" applyBorder="1" applyAlignment="1">
      <alignment horizontal="center"/>
    </xf>
    <xf numFmtId="10" fontId="0" fillId="44" borderId="22" xfId="0" applyNumberFormat="1" applyFill="1" applyBorder="1" applyAlignment="1">
      <alignment horizontal="center"/>
    </xf>
    <xf numFmtId="10" fontId="0" fillId="44" borderId="17" xfId="0" applyNumberFormat="1" applyFill="1" applyBorder="1" applyAlignment="1">
      <alignment horizontal="center"/>
    </xf>
    <xf numFmtId="10" fontId="0" fillId="44" borderId="19" xfId="0" applyNumberFormat="1" applyFill="1" applyBorder="1" applyAlignment="1">
      <alignment horizontal="center"/>
    </xf>
    <xf numFmtId="0" fontId="0" fillId="42" borderId="14" xfId="0" applyFill="1" applyBorder="1" applyAlignment="1">
      <alignment horizontal="center"/>
    </xf>
    <xf numFmtId="1" fontId="0" fillId="42" borderId="14" xfId="0" applyNumberFormat="1" applyFill="1" applyBorder="1" applyAlignment="1">
      <alignment horizontal="center"/>
    </xf>
    <xf numFmtId="1" fontId="0" fillId="45" borderId="14" xfId="0" applyNumberFormat="1" applyFill="1" applyBorder="1" applyAlignment="1">
      <alignment horizontal="center"/>
    </xf>
    <xf numFmtId="10" fontId="0" fillId="45" borderId="22" xfId="0" applyNumberFormat="1" applyFill="1" applyBorder="1" applyAlignment="1">
      <alignment horizontal="center"/>
    </xf>
    <xf numFmtId="10" fontId="0" fillId="45" borderId="17" xfId="0" applyNumberFormat="1" applyFill="1" applyBorder="1" applyAlignment="1">
      <alignment horizontal="center"/>
    </xf>
    <xf numFmtId="10" fontId="0" fillId="45" borderId="19" xfId="0" applyNumberFormat="1" applyFill="1" applyBorder="1" applyAlignment="1">
      <alignment horizontal="center"/>
    </xf>
    <xf numFmtId="1" fontId="0" fillId="44" borderId="14" xfId="0" applyNumberFormat="1" applyFill="1" applyBorder="1" applyAlignment="1">
      <alignment horizontal="center"/>
    </xf>
    <xf numFmtId="0" fontId="0" fillId="45" borderId="14" xfId="0" applyFill="1" applyBorder="1" applyAlignment="1">
      <alignment horizontal="center"/>
    </xf>
    <xf numFmtId="1" fontId="0" fillId="36" borderId="22" xfId="0" applyNumberFormat="1" applyFill="1" applyBorder="1" applyAlignment="1">
      <alignment horizontal="center"/>
    </xf>
    <xf numFmtId="1" fontId="0" fillId="36" borderId="18" xfId="0" applyNumberFormat="1" applyFill="1" applyBorder="1" applyAlignment="1">
      <alignment horizontal="center"/>
    </xf>
    <xf numFmtId="0" fontId="0" fillId="34" borderId="22" xfId="0" applyFill="1" applyBorder="1" applyAlignment="1">
      <alignment horizontal="center"/>
    </xf>
    <xf numFmtId="0" fontId="0" fillId="34" borderId="18" xfId="0" applyFill="1" applyBorder="1" applyAlignment="1">
      <alignment horizontal="center"/>
    </xf>
    <xf numFmtId="1" fontId="0" fillId="34" borderId="14" xfId="0" applyNumberFormat="1" applyFill="1" applyBorder="1" applyAlignment="1">
      <alignment horizontal="center"/>
    </xf>
    <xf numFmtId="10" fontId="0" fillId="34" borderId="22" xfId="0" applyNumberFormat="1" applyFill="1" applyBorder="1" applyAlignment="1">
      <alignment horizontal="center"/>
    </xf>
    <xf numFmtId="10" fontId="0" fillId="34" borderId="17" xfId="0" applyNumberFormat="1" applyFill="1" applyBorder="1" applyAlignment="1">
      <alignment horizontal="center"/>
    </xf>
    <xf numFmtId="10" fontId="0" fillId="34" borderId="19" xfId="0" applyNumberFormat="1" applyFill="1" applyBorder="1" applyAlignment="1">
      <alignment horizontal="center"/>
    </xf>
    <xf numFmtId="0" fontId="0" fillId="34" borderId="14" xfId="0" applyFill="1" applyBorder="1" applyAlignment="1">
      <alignment horizontal="center"/>
    </xf>
    <xf numFmtId="1" fontId="0" fillId="34" borderId="22" xfId="0" applyNumberFormat="1" applyFill="1" applyBorder="1" applyAlignment="1">
      <alignment horizontal="center"/>
    </xf>
    <xf numFmtId="1" fontId="0" fillId="34" borderId="18" xfId="0" applyNumberFormat="1" applyFill="1" applyBorder="1" applyAlignment="1">
      <alignment horizontal="center"/>
    </xf>
    <xf numFmtId="0" fontId="0" fillId="46" borderId="14" xfId="0" applyFill="1" applyBorder="1" applyAlignment="1">
      <alignment horizontal="center"/>
    </xf>
    <xf numFmtId="1" fontId="0" fillId="46" borderId="14" xfId="0" applyNumberFormat="1" applyFill="1" applyBorder="1" applyAlignment="1">
      <alignment horizontal="center"/>
    </xf>
    <xf numFmtId="10" fontId="0" fillId="46" borderId="22" xfId="0" applyNumberFormat="1" applyFill="1" applyBorder="1" applyAlignment="1">
      <alignment horizontal="center"/>
    </xf>
    <xf numFmtId="10" fontId="0" fillId="46" borderId="17" xfId="0" applyNumberFormat="1" applyFill="1" applyBorder="1" applyAlignment="1">
      <alignment horizontal="center"/>
    </xf>
    <xf numFmtId="10" fontId="0" fillId="46" borderId="19" xfId="0" applyNumberFormat="1" applyFill="1" applyBorder="1" applyAlignment="1">
      <alignment horizontal="center"/>
    </xf>
    <xf numFmtId="0" fontId="0" fillId="42" borderId="22" xfId="0" applyFill="1" applyBorder="1" applyAlignment="1">
      <alignment horizontal="center"/>
    </xf>
    <xf numFmtId="0" fontId="0" fillId="42" borderId="18" xfId="0" applyFill="1" applyBorder="1" applyAlignment="1">
      <alignment horizontal="center"/>
    </xf>
    <xf numFmtId="1" fontId="0" fillId="42" borderId="22" xfId="0" applyNumberFormat="1" applyFill="1" applyBorder="1" applyAlignment="1">
      <alignment horizontal="center"/>
    </xf>
    <xf numFmtId="1" fontId="0" fillId="42" borderId="18" xfId="0" applyNumberFormat="1" applyFill="1" applyBorder="1" applyAlignment="1">
      <alignment horizontal="center"/>
    </xf>
    <xf numFmtId="1" fontId="0" fillId="46" borderId="22" xfId="0" applyNumberFormat="1" applyFill="1" applyBorder="1" applyAlignment="1">
      <alignment horizontal="center"/>
    </xf>
    <xf numFmtId="1" fontId="0" fillId="46" borderId="18" xfId="0" applyNumberFormat="1" applyFill="1" applyBorder="1" applyAlignment="1">
      <alignment horizontal="center"/>
    </xf>
    <xf numFmtId="0" fontId="21" fillId="0" borderId="22" xfId="0" applyFont="1" applyFill="1" applyBorder="1" applyAlignment="1">
      <alignment horizontal="center"/>
    </xf>
    <xf numFmtId="0" fontId="21" fillId="0" borderId="18" xfId="0" applyFont="1" applyFill="1" applyBorder="1" applyAlignment="1">
      <alignment horizontal="center"/>
    </xf>
    <xf numFmtId="1" fontId="21" fillId="0" borderId="22" xfId="0" applyNumberFormat="1" applyFont="1" applyFill="1" applyBorder="1" applyAlignment="1">
      <alignment horizontal="center"/>
    </xf>
    <xf numFmtId="1" fontId="21" fillId="0" borderId="18" xfId="0" applyNumberFormat="1" applyFont="1" applyFill="1" applyBorder="1" applyAlignment="1">
      <alignment horizontal="center"/>
    </xf>
    <xf numFmtId="10" fontId="21" fillId="0" borderId="22" xfId="0" applyNumberFormat="1" applyFont="1" applyFill="1" applyBorder="1" applyAlignment="1">
      <alignment horizontal="center"/>
    </xf>
    <xf numFmtId="10" fontId="21" fillId="0" borderId="17" xfId="0" applyNumberFormat="1" applyFont="1" applyFill="1" applyBorder="1" applyAlignment="1">
      <alignment horizontal="center"/>
    </xf>
    <xf numFmtId="10" fontId="21" fillId="0" borderId="19" xfId="0" applyNumberFormat="1" applyFont="1" applyFill="1" applyBorder="1" applyAlignment="1">
      <alignment horizontal="center"/>
    </xf>
    <xf numFmtId="0" fontId="0" fillId="46" borderId="22" xfId="0" applyFill="1" applyBorder="1" applyAlignment="1">
      <alignment horizontal="center"/>
    </xf>
    <xf numFmtId="0" fontId="0" fillId="46" borderId="18" xfId="0" applyFill="1" applyBorder="1" applyAlignment="1">
      <alignment horizontal="center"/>
    </xf>
    <xf numFmtId="0" fontId="0" fillId="47" borderId="22" xfId="0" applyFill="1" applyBorder="1" applyAlignment="1">
      <alignment horizontal="center"/>
    </xf>
    <xf numFmtId="0" fontId="0" fillId="47" borderId="18" xfId="0" applyFill="1" applyBorder="1" applyAlignment="1">
      <alignment horizontal="center"/>
    </xf>
    <xf numFmtId="1" fontId="0" fillId="47" borderId="22" xfId="0" applyNumberFormat="1" applyFill="1" applyBorder="1" applyAlignment="1">
      <alignment horizontal="center"/>
    </xf>
    <xf numFmtId="1" fontId="0" fillId="47" borderId="18" xfId="0" applyNumberFormat="1" applyFill="1" applyBorder="1" applyAlignment="1">
      <alignment horizontal="center"/>
    </xf>
    <xf numFmtId="10" fontId="0" fillId="47" borderId="22" xfId="0" applyNumberFormat="1" applyFill="1" applyBorder="1" applyAlignment="1">
      <alignment horizontal="center"/>
    </xf>
    <xf numFmtId="10" fontId="0" fillId="47" borderId="17" xfId="0" applyNumberFormat="1" applyFill="1" applyBorder="1" applyAlignment="1">
      <alignment horizontal="center"/>
    </xf>
    <xf numFmtId="10" fontId="0" fillId="47" borderId="19" xfId="0" applyNumberFormat="1" applyFill="1" applyBorder="1" applyAlignment="1">
      <alignment horizontal="center"/>
    </xf>
    <xf numFmtId="10" fontId="0" fillId="33" borderId="22" xfId="0" applyNumberFormat="1" applyFont="1" applyFill="1" applyBorder="1" applyAlignment="1">
      <alignment horizontal="center"/>
    </xf>
    <xf numFmtId="10" fontId="0" fillId="33" borderId="17" xfId="0" applyNumberFormat="1" applyFont="1" applyFill="1" applyBorder="1" applyAlignment="1">
      <alignment horizontal="center"/>
    </xf>
    <xf numFmtId="10" fontId="0" fillId="33" borderId="19" xfId="0" applyNumberFormat="1" applyFont="1" applyFill="1" applyBorder="1" applyAlignment="1">
      <alignment horizontal="center"/>
    </xf>
    <xf numFmtId="10" fontId="0" fillId="48" borderId="22" xfId="0" applyNumberFormat="1" applyFill="1" applyBorder="1" applyAlignment="1">
      <alignment horizontal="center"/>
    </xf>
    <xf numFmtId="10" fontId="0" fillId="48" borderId="17" xfId="0" applyNumberFormat="1" applyFill="1" applyBorder="1" applyAlignment="1">
      <alignment horizontal="center"/>
    </xf>
    <xf numFmtId="10" fontId="0" fillId="48" borderId="19" xfId="0" applyNumberFormat="1" applyFill="1" applyBorder="1" applyAlignment="1">
      <alignment horizontal="center"/>
    </xf>
    <xf numFmtId="1" fontId="0" fillId="48" borderId="14" xfId="0" applyNumberFormat="1" applyFill="1" applyBorder="1" applyAlignment="1">
      <alignment horizontal="center"/>
    </xf>
    <xf numFmtId="0" fontId="0" fillId="48" borderId="22" xfId="0" applyFill="1" applyBorder="1" applyAlignment="1">
      <alignment horizontal="center"/>
    </xf>
    <xf numFmtId="0" fontId="0" fillId="48" borderId="18" xfId="0" applyFill="1" applyBorder="1" applyAlignment="1">
      <alignment horizontal="center"/>
    </xf>
    <xf numFmtId="1" fontId="0" fillId="48" borderId="22" xfId="0" applyNumberFormat="1" applyFill="1" applyBorder="1" applyAlignment="1">
      <alignment horizontal="center"/>
    </xf>
    <xf numFmtId="1" fontId="0" fillId="48" borderId="18" xfId="0" applyNumberFormat="1" applyFill="1" applyBorder="1" applyAlignment="1">
      <alignment horizontal="center"/>
    </xf>
    <xf numFmtId="1" fontId="0" fillId="38" borderId="22" xfId="0" applyNumberFormat="1" applyFill="1" applyBorder="1" applyAlignment="1">
      <alignment horizontal="center"/>
    </xf>
    <xf numFmtId="1" fontId="0" fillId="38" borderId="18" xfId="0" applyNumberFormat="1" applyFill="1" applyBorder="1" applyAlignment="1">
      <alignment horizontal="center"/>
    </xf>
    <xf numFmtId="0" fontId="0" fillId="38" borderId="22" xfId="0" applyFill="1" applyBorder="1" applyAlignment="1">
      <alignment horizontal="center"/>
    </xf>
    <xf numFmtId="0" fontId="0" fillId="38" borderId="18" xfId="0" applyFill="1" applyBorder="1" applyAlignment="1">
      <alignment horizontal="center"/>
    </xf>
    <xf numFmtId="0" fontId="0" fillId="34" borderId="26" xfId="0" applyFill="1" applyBorder="1" applyAlignment="1">
      <alignment horizontal="center"/>
    </xf>
    <xf numFmtId="0" fontId="0" fillId="34" borderId="25" xfId="0" applyFill="1" applyBorder="1" applyAlignment="1">
      <alignment horizontal="center"/>
    </xf>
    <xf numFmtId="10" fontId="16" fillId="46" borderId="22" xfId="0" applyNumberFormat="1" applyFont="1" applyFill="1" applyBorder="1" applyAlignment="1">
      <alignment horizontal="center"/>
    </xf>
    <xf numFmtId="10" fontId="16" fillId="46" borderId="17" xfId="0" applyNumberFormat="1" applyFont="1" applyFill="1" applyBorder="1" applyAlignment="1">
      <alignment horizontal="center"/>
    </xf>
    <xf numFmtId="10" fontId="0" fillId="33" borderId="14" xfId="0" applyNumberFormat="1" applyFill="1" applyBorder="1" applyAlignment="1">
      <alignment horizontal="center"/>
    </xf>
    <xf numFmtId="10" fontId="0" fillId="48" borderId="14" xfId="0" applyNumberFormat="1" applyFill="1" applyBorder="1" applyAlignment="1">
      <alignment horizontal="center"/>
    </xf>
    <xf numFmtId="10" fontId="0" fillId="38" borderId="14" xfId="0" applyNumberFormat="1" applyFill="1" applyBorder="1" applyAlignment="1">
      <alignment horizontal="center"/>
    </xf>
    <xf numFmtId="10" fontId="0" fillId="46" borderId="14" xfId="0" applyNumberFormat="1" applyFill="1" applyBorder="1" applyAlignment="1">
      <alignment horizontal="center"/>
    </xf>
    <xf numFmtId="10" fontId="0" fillId="38" borderId="27" xfId="0" applyNumberFormat="1" applyFill="1" applyBorder="1" applyAlignment="1">
      <alignment horizontal="center"/>
    </xf>
    <xf numFmtId="0" fontId="0" fillId="38" borderId="22" xfId="0" applyFill="1" applyBorder="1" applyAlignment="1"/>
    <xf numFmtId="0" fontId="0" fillId="38" borderId="18" xfId="0" applyFill="1" applyBorder="1" applyAlignment="1"/>
    <xf numFmtId="10" fontId="0" fillId="49" borderId="22" xfId="0" applyNumberFormat="1" applyFill="1" applyBorder="1" applyAlignment="1">
      <alignment horizontal="center"/>
    </xf>
    <xf numFmtId="10" fontId="0" fillId="49" borderId="17" xfId="0" applyNumberFormat="1" applyFill="1" applyBorder="1" applyAlignment="1">
      <alignment horizontal="center"/>
    </xf>
    <xf numFmtId="10" fontId="0" fillId="49" borderId="19" xfId="0" applyNumberFormat="1" applyFill="1" applyBorder="1" applyAlignment="1">
      <alignment horizontal="center"/>
    </xf>
    <xf numFmtId="0" fontId="0" fillId="33" borderId="22" xfId="0" applyFill="1" applyBorder="1" applyAlignment="1"/>
    <xf numFmtId="0" fontId="0" fillId="33" borderId="18" xfId="0" applyFill="1" applyBorder="1" applyAlignment="1"/>
    <xf numFmtId="0" fontId="0" fillId="0" borderId="16" xfId="0" applyFill="1" applyBorder="1" applyAlignment="1">
      <alignment horizontal="center"/>
    </xf>
    <xf numFmtId="0" fontId="0" fillId="0" borderId="19" xfId="0" applyFill="1" applyBorder="1" applyAlignment="1">
      <alignment horizontal="center"/>
    </xf>
    <xf numFmtId="10" fontId="0" fillId="0" borderId="14" xfId="0" applyNumberFormat="1" applyFill="1" applyBorder="1" applyAlignment="1">
      <alignment horizontal="center"/>
    </xf>
    <xf numFmtId="10" fontId="16" fillId="49" borderId="22" xfId="0" applyNumberFormat="1" applyFont="1" applyFill="1" applyBorder="1" applyAlignment="1">
      <alignment horizontal="center"/>
    </xf>
    <xf numFmtId="10" fontId="16" fillId="49" borderId="17" xfId="0" applyNumberFormat="1" applyFont="1" applyFill="1" applyBorder="1" applyAlignment="1">
      <alignment horizontal="center"/>
    </xf>
    <xf numFmtId="0" fontId="16" fillId="0" borderId="20" xfId="0" applyFont="1" applyFill="1" applyBorder="1" applyAlignment="1">
      <alignment horizontal="left"/>
    </xf>
    <xf numFmtId="0" fontId="16" fillId="0" borderId="21" xfId="0" applyFont="1" applyFill="1" applyBorder="1" applyAlignment="1">
      <alignment horizontal="left"/>
    </xf>
    <xf numFmtId="0" fontId="16" fillId="0" borderId="28" xfId="0" applyFont="1" applyFill="1" applyBorder="1" applyAlignment="1">
      <alignment horizontal="left"/>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22" fillId="0" borderId="13" xfId="0" applyFont="1" applyBorder="1" applyAlignment="1">
      <alignment horizontal="center" vertical="top" wrapText="1"/>
    </xf>
    <xf numFmtId="0" fontId="22" fillId="0" borderId="14" xfId="0" applyFont="1" applyBorder="1" applyAlignment="1">
      <alignment horizontal="center" vertical="top" wrapText="1"/>
    </xf>
    <xf numFmtId="0" fontId="22" fillId="0" borderId="15" xfId="0" applyFont="1" applyBorder="1" applyAlignment="1">
      <alignment horizontal="center" vertical="top" wrapText="1"/>
    </xf>
    <xf numFmtId="0" fontId="22" fillId="0" borderId="26" xfId="0" applyFont="1" applyBorder="1" applyAlignment="1">
      <alignment horizontal="center" vertical="top" wrapText="1"/>
    </xf>
    <xf numFmtId="0" fontId="22" fillId="0" borderId="29" xfId="0" applyFont="1" applyBorder="1" applyAlignment="1">
      <alignment horizontal="center" vertical="top" wrapText="1"/>
    </xf>
    <xf numFmtId="0" fontId="22" fillId="0" borderId="25" xfId="0" applyFont="1" applyBorder="1" applyAlignment="1">
      <alignment horizontal="center" vertical="top" wrapText="1"/>
    </xf>
    <xf numFmtId="0" fontId="16" fillId="0" borderId="16" xfId="0" applyFont="1" applyBorder="1" applyAlignment="1">
      <alignment horizontal="center" wrapText="1"/>
    </xf>
    <xf numFmtId="0" fontId="16" fillId="0" borderId="17" xfId="0" applyFont="1" applyBorder="1" applyAlignment="1">
      <alignment horizontal="center" wrapText="1"/>
    </xf>
    <xf numFmtId="0" fontId="16" fillId="0" borderId="18" xfId="0" applyFont="1" applyBorder="1" applyAlignment="1">
      <alignment horizontal="center" wrapText="1"/>
    </xf>
    <xf numFmtId="0" fontId="0" fillId="0" borderId="14" xfId="0" applyFont="1" applyFill="1" applyBorder="1" applyAlignment="1">
      <alignment horizontal="center"/>
    </xf>
    <xf numFmtId="1" fontId="0" fillId="0" borderId="14" xfId="0" applyNumberFormat="1" applyFont="1" applyFill="1" applyBorder="1" applyAlignment="1">
      <alignment horizontal="center"/>
    </xf>
    <xf numFmtId="10" fontId="0" fillId="0" borderId="22" xfId="0" applyNumberFormat="1" applyFont="1" applyFill="1" applyBorder="1" applyAlignment="1">
      <alignment horizontal="center"/>
    </xf>
    <xf numFmtId="10" fontId="0" fillId="0" borderId="17" xfId="0" applyNumberFormat="1" applyFont="1" applyFill="1" applyBorder="1" applyAlignment="1">
      <alignment horizontal="center"/>
    </xf>
    <xf numFmtId="10" fontId="0" fillId="0" borderId="19" xfId="0" applyNumberFormat="1" applyFont="1" applyFill="1" applyBorder="1" applyAlignment="1">
      <alignment horizontal="center"/>
    </xf>
    <xf numFmtId="0" fontId="16" fillId="0" borderId="10" xfId="0" applyFont="1" applyBorder="1" applyAlignment="1">
      <alignment horizontal="center"/>
    </xf>
    <xf numFmtId="0" fontId="0" fillId="48" borderId="16" xfId="0" applyFill="1" applyBorder="1" applyAlignment="1">
      <alignment horizontal="center"/>
    </xf>
    <xf numFmtId="0" fontId="0" fillId="48" borderId="19" xfId="0" applyFill="1" applyBorder="1" applyAlignment="1">
      <alignment horizontal="center"/>
    </xf>
    <xf numFmtId="0" fontId="0" fillId="33" borderId="16" xfId="0" applyFill="1" applyBorder="1" applyAlignment="1">
      <alignment horizontal="center"/>
    </xf>
    <xf numFmtId="0" fontId="0" fillId="33" borderId="19" xfId="0" applyFill="1" applyBorder="1" applyAlignment="1">
      <alignment horizontal="center"/>
    </xf>
    <xf numFmtId="0" fontId="0" fillId="38" borderId="16" xfId="0" applyFill="1" applyBorder="1" applyAlignment="1">
      <alignment horizontal="center"/>
    </xf>
    <xf numFmtId="0" fontId="0" fillId="38" borderId="19" xfId="0" applyFill="1" applyBorder="1" applyAlignment="1">
      <alignment horizontal="center"/>
    </xf>
    <xf numFmtId="10" fontId="0" fillId="49" borderId="16" xfId="0" applyNumberFormat="1" applyFill="1" applyBorder="1" applyAlignment="1">
      <alignment horizontal="center"/>
    </xf>
    <xf numFmtId="10" fontId="0" fillId="49" borderId="19" xfId="0" applyNumberFormat="1" applyFont="1" applyFill="1" applyBorder="1" applyAlignment="1">
      <alignment horizontal="center"/>
    </xf>
    <xf numFmtId="1" fontId="0" fillId="39" borderId="14" xfId="0" applyNumberFormat="1" applyFill="1" applyBorder="1" applyAlignment="1">
      <alignment horizontal="center"/>
    </xf>
    <xf numFmtId="0" fontId="0" fillId="0" borderId="14" xfId="0" applyFill="1" applyBorder="1" applyAlignment="1"/>
    <xf numFmtId="0" fontId="0" fillId="0" borderId="22" xfId="0" applyFill="1" applyBorder="1" applyAlignment="1"/>
    <xf numFmtId="0" fontId="0" fillId="0" borderId="14" xfId="0" applyBorder="1" applyAlignment="1"/>
    <xf numFmtId="0" fontId="0" fillId="0" borderId="22" xfId="0" applyBorder="1" applyAlignment="1"/>
    <xf numFmtId="0" fontId="0" fillId="36" borderId="14" xfId="0" applyFill="1" applyBorder="1" applyAlignment="1"/>
    <xf numFmtId="0" fontId="0" fillId="36" borderId="22" xfId="0" applyFill="1" applyBorder="1" applyAlignment="1"/>
    <xf numFmtId="0" fontId="0" fillId="33" borderId="14" xfId="0" applyFill="1" applyBorder="1" applyAlignment="1"/>
    <xf numFmtId="0" fontId="16" fillId="0" borderId="38" xfId="0" applyFont="1" applyBorder="1" applyAlignment="1">
      <alignment horizontal="center"/>
    </xf>
    <xf numFmtId="0" fontId="0" fillId="0" borderId="14" xfId="0" applyFill="1" applyBorder="1" applyAlignment="1">
      <alignment wrapText="1"/>
    </xf>
    <xf numFmtId="0" fontId="0" fillId="33" borderId="14" xfId="0" applyFill="1" applyBorder="1" applyAlignment="1">
      <alignment horizontal="left"/>
    </xf>
    <xf numFmtId="0" fontId="0" fillId="33" borderId="22" xfId="0" applyFill="1" applyBorder="1" applyAlignment="1">
      <alignment horizontal="left"/>
    </xf>
    <xf numFmtId="0" fontId="0" fillId="36" borderId="14" xfId="0" applyFill="1" applyBorder="1" applyAlignment="1">
      <alignment horizontal="left"/>
    </xf>
    <xf numFmtId="0" fontId="0" fillId="36" borderId="22" xfId="0" applyFill="1" applyBorder="1" applyAlignment="1">
      <alignment horizontal="left"/>
    </xf>
    <xf numFmtId="0" fontId="0" fillId="0" borderId="14" xfId="0" applyBorder="1" applyAlignment="1">
      <alignment horizontal="left"/>
    </xf>
    <xf numFmtId="0" fontId="0" fillId="0" borderId="22" xfId="0" applyBorder="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314325</xdr:colOff>
      <xdr:row>28</xdr:row>
      <xdr:rowOff>0</xdr:rowOff>
    </xdr:from>
    <xdr:to>
      <xdr:col>5</xdr:col>
      <xdr:colOff>569642</xdr:colOff>
      <xdr:row>38</xdr:row>
      <xdr:rowOff>123825</xdr:rowOff>
    </xdr:to>
    <xdr:pic>
      <xdr:nvPicPr>
        <xdr:cNvPr id="3" name="Picture 2" descr="Allocation.jpg"/>
        <xdr:cNvPicPr>
          <a:picLocks noChangeAspect="1"/>
        </xdr:cNvPicPr>
      </xdr:nvPicPr>
      <xdr:blipFill>
        <a:blip xmlns:r="http://schemas.openxmlformats.org/officeDocument/2006/relationships" r:embed="rId1" cstate="print"/>
        <a:stretch>
          <a:fillRect/>
        </a:stretch>
      </xdr:blipFill>
      <xdr:spPr>
        <a:xfrm>
          <a:off x="314325" y="5362575"/>
          <a:ext cx="5303567" cy="20288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300@%20.075"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B1:W84"/>
  <sheetViews>
    <sheetView tabSelected="1" workbookViewId="0">
      <selection activeCell="F3" sqref="F3"/>
    </sheetView>
  </sheetViews>
  <sheetFormatPr defaultRowHeight="15"/>
  <cols>
    <col min="1" max="1" width="4.85546875" customWidth="1"/>
    <col min="2" max="3" width="23" customWidth="1"/>
    <col min="4" max="4" width="15.5703125" customWidth="1"/>
    <col min="5" max="6" width="9.28515625" bestFit="1" customWidth="1"/>
    <col min="8" max="8" width="12.7109375" customWidth="1"/>
    <col min="9" max="10" width="11.140625" customWidth="1"/>
    <col min="11" max="11" width="12.140625" customWidth="1"/>
    <col min="12" max="12" width="13.5703125" customWidth="1"/>
    <col min="13" max="13" width="11" customWidth="1"/>
    <col min="14" max="14" width="11.5703125" customWidth="1"/>
    <col min="15" max="15" width="13.5703125" customWidth="1"/>
    <col min="16" max="16" width="13.5703125" style="171" customWidth="1"/>
    <col min="17" max="17" width="10.140625" customWidth="1"/>
  </cols>
  <sheetData>
    <row r="1" spans="2:23" s="171" customFormat="1" ht="15.75" thickBot="1"/>
    <row r="2" spans="2:23">
      <c r="H2" s="288" t="s">
        <v>538</v>
      </c>
      <c r="I2" s="291" t="s">
        <v>539</v>
      </c>
      <c r="J2" s="291" t="s">
        <v>506</v>
      </c>
      <c r="K2" s="291" t="s">
        <v>37</v>
      </c>
      <c r="L2" s="291" t="s">
        <v>38</v>
      </c>
      <c r="M2" s="291" t="s">
        <v>540</v>
      </c>
      <c r="N2" s="291" t="s">
        <v>541</v>
      </c>
      <c r="O2" s="291" t="s">
        <v>542</v>
      </c>
      <c r="P2" s="291" t="s">
        <v>561</v>
      </c>
      <c r="Q2" s="361" t="s">
        <v>492</v>
      </c>
      <c r="R2" s="361"/>
      <c r="S2" s="361"/>
      <c r="T2" s="362"/>
      <c r="U2" s="266"/>
      <c r="V2" s="363"/>
      <c r="W2" s="363"/>
    </row>
    <row r="3" spans="2:23" s="171" customFormat="1" ht="28.5" customHeight="1">
      <c r="B3" s="338" t="s">
        <v>732</v>
      </c>
      <c r="C3" s="339"/>
      <c r="D3" s="339"/>
      <c r="E3" s="340"/>
      <c r="H3" s="255"/>
      <c r="I3" s="254"/>
      <c r="J3" s="254"/>
      <c r="K3" s="254"/>
      <c r="L3" s="254"/>
      <c r="M3" s="254"/>
      <c r="N3" s="254"/>
      <c r="O3" s="254"/>
      <c r="P3" s="254"/>
      <c r="Q3" s="346"/>
      <c r="R3" s="346"/>
      <c r="S3" s="346"/>
      <c r="T3" s="347"/>
      <c r="U3" s="266"/>
      <c r="V3" s="265"/>
      <c r="W3" s="265"/>
    </row>
    <row r="4" spans="2:23" s="171" customFormat="1" ht="34.5" customHeight="1">
      <c r="B4" s="341"/>
      <c r="C4" s="342"/>
      <c r="D4" s="342"/>
      <c r="E4" s="343"/>
      <c r="G4" s="334"/>
      <c r="H4" s="100" t="s">
        <v>31</v>
      </c>
      <c r="I4" s="193">
        <v>21.58</v>
      </c>
      <c r="J4" s="194">
        <v>41638</v>
      </c>
      <c r="K4" s="17">
        <v>365</v>
      </c>
      <c r="L4" s="322">
        <v>27.5</v>
      </c>
      <c r="M4" s="191">
        <f t="shared" ref="M4:M35" si="0">(L4-I4)/I4</f>
        <v>0.27432808155699734</v>
      </c>
      <c r="N4" s="231">
        <f t="shared" ref="N4:N35" si="1">(L4-I4)*K4</f>
        <v>2160.8000000000006</v>
      </c>
      <c r="O4" s="231">
        <f t="shared" ref="O4:O35" si="2">L4*K4</f>
        <v>10037.5</v>
      </c>
      <c r="P4" s="191">
        <f t="shared" ref="P4:P35" si="3">O4/$O$82</f>
        <v>3.0949538216124842E-2</v>
      </c>
      <c r="Q4" s="346"/>
      <c r="R4" s="346"/>
      <c r="S4" s="346"/>
      <c r="T4" s="347"/>
      <c r="U4" s="266"/>
      <c r="V4" s="265"/>
      <c r="W4" s="265"/>
    </row>
    <row r="5" spans="2:23">
      <c r="B5" s="350" t="s">
        <v>0</v>
      </c>
      <c r="C5" s="351"/>
      <c r="D5" s="352"/>
      <c r="E5" s="337"/>
      <c r="G5" s="334"/>
      <c r="H5" s="193" t="s">
        <v>31</v>
      </c>
      <c r="I5" s="193">
        <v>21.57</v>
      </c>
      <c r="J5" s="194">
        <v>41642</v>
      </c>
      <c r="K5" s="17">
        <v>50</v>
      </c>
      <c r="L5" s="322">
        <v>27.5</v>
      </c>
      <c r="M5" s="191">
        <f t="shared" si="0"/>
        <v>0.2749188687992582</v>
      </c>
      <c r="N5" s="231">
        <f t="shared" si="1"/>
        <v>296.5</v>
      </c>
      <c r="O5" s="231">
        <f t="shared" si="2"/>
        <v>1375</v>
      </c>
      <c r="P5" s="191">
        <f t="shared" si="3"/>
        <v>4.23966276933217E-3</v>
      </c>
      <c r="Q5" s="348"/>
      <c r="R5" s="348"/>
      <c r="S5" s="348"/>
      <c r="T5" s="349"/>
      <c r="V5" s="171"/>
    </row>
    <row r="6" spans="2:23">
      <c r="B6" s="353" t="s">
        <v>1</v>
      </c>
      <c r="C6" s="354"/>
      <c r="D6" s="354"/>
      <c r="E6" s="263">
        <v>300000</v>
      </c>
      <c r="G6" s="334"/>
      <c r="H6" s="100" t="s">
        <v>19</v>
      </c>
      <c r="I6" s="193">
        <v>15.4</v>
      </c>
      <c r="J6" s="194">
        <v>41617</v>
      </c>
      <c r="K6" s="17">
        <v>377</v>
      </c>
      <c r="L6" s="322">
        <v>16.52</v>
      </c>
      <c r="M6" s="191">
        <f t="shared" si="0"/>
        <v>7.2727272727272668E-2</v>
      </c>
      <c r="N6" s="231">
        <f t="shared" si="1"/>
        <v>422.23999999999972</v>
      </c>
      <c r="O6" s="231">
        <f t="shared" si="2"/>
        <v>6228.04</v>
      </c>
      <c r="P6" s="191">
        <f t="shared" si="3"/>
        <v>1.9203483137390204E-2</v>
      </c>
      <c r="Q6" s="346"/>
      <c r="R6" s="346"/>
      <c r="S6" s="346"/>
      <c r="T6" s="347"/>
      <c r="V6" s="171"/>
    </row>
    <row r="7" spans="2:23">
      <c r="B7" s="355" t="s">
        <v>618</v>
      </c>
      <c r="C7" s="356"/>
      <c r="D7" s="357"/>
      <c r="E7" s="263">
        <v>346583.19125548267</v>
      </c>
      <c r="G7" s="334"/>
      <c r="H7" s="330" t="s">
        <v>704</v>
      </c>
      <c r="I7" s="193">
        <v>6.2499000000000002</v>
      </c>
      <c r="J7" s="194">
        <v>41865</v>
      </c>
      <c r="K7" s="17">
        <v>200</v>
      </c>
      <c r="L7" s="322">
        <v>9.5399999999999991</v>
      </c>
      <c r="M7" s="191">
        <f t="shared" si="0"/>
        <v>0.52642442279076451</v>
      </c>
      <c r="N7" s="231">
        <f t="shared" si="1"/>
        <v>658.01999999999975</v>
      </c>
      <c r="O7" s="231">
        <f t="shared" si="2"/>
        <v>1907.9999999999998</v>
      </c>
      <c r="P7" s="191">
        <f t="shared" si="3"/>
        <v>5.8831102282805667E-3</v>
      </c>
      <c r="Q7" s="348"/>
      <c r="R7" s="348"/>
      <c r="S7" s="348"/>
      <c r="T7" s="349"/>
      <c r="V7" s="171"/>
    </row>
    <row r="8" spans="2:23">
      <c r="B8" s="355" t="s">
        <v>2</v>
      </c>
      <c r="C8" s="356"/>
      <c r="D8" s="357"/>
      <c r="E8" s="263">
        <v>0</v>
      </c>
      <c r="F8" s="335"/>
      <c r="G8" s="334"/>
      <c r="H8" s="100" t="s">
        <v>661</v>
      </c>
      <c r="I8" s="193">
        <v>40.549999999999997</v>
      </c>
      <c r="J8" s="194">
        <v>41854</v>
      </c>
      <c r="K8" s="17">
        <v>40</v>
      </c>
      <c r="L8" s="322">
        <v>41.04</v>
      </c>
      <c r="M8" s="191">
        <f t="shared" si="0"/>
        <v>1.2083847102342837E-2</v>
      </c>
      <c r="N8" s="231">
        <f t="shared" si="1"/>
        <v>19.60000000000008</v>
      </c>
      <c r="O8" s="231">
        <f t="shared" si="2"/>
        <v>1641.6</v>
      </c>
      <c r="P8" s="191">
        <f t="shared" si="3"/>
        <v>5.0616948379168655E-3</v>
      </c>
      <c r="Q8" s="346"/>
      <c r="R8" s="346"/>
      <c r="S8" s="346"/>
      <c r="T8" s="347"/>
      <c r="V8" s="171"/>
    </row>
    <row r="9" spans="2:23">
      <c r="B9" s="355" t="s">
        <v>731</v>
      </c>
      <c r="C9" s="356"/>
      <c r="D9" s="357"/>
      <c r="E9" s="263">
        <v>346583.19125548267</v>
      </c>
      <c r="G9" s="334"/>
      <c r="H9" s="330" t="s">
        <v>98</v>
      </c>
      <c r="I9" s="193">
        <v>18.03</v>
      </c>
      <c r="J9" s="194">
        <v>41859</v>
      </c>
      <c r="K9" s="17">
        <v>100</v>
      </c>
      <c r="L9" s="322">
        <v>16.21</v>
      </c>
      <c r="M9" s="191">
        <f t="shared" si="0"/>
        <v>-0.10094287298946202</v>
      </c>
      <c r="N9" s="231">
        <f t="shared" si="1"/>
        <v>-182.00000000000003</v>
      </c>
      <c r="O9" s="231">
        <f t="shared" si="2"/>
        <v>1621</v>
      </c>
      <c r="P9" s="191">
        <f t="shared" si="3"/>
        <v>4.9981769811545075E-3</v>
      </c>
      <c r="Q9" s="348"/>
      <c r="R9" s="348"/>
      <c r="S9" s="348"/>
      <c r="T9" s="349"/>
      <c r="V9" s="171"/>
    </row>
    <row r="10" spans="2:23">
      <c r="B10" s="355" t="s">
        <v>553</v>
      </c>
      <c r="C10" s="356"/>
      <c r="D10" s="357"/>
      <c r="E10" s="276">
        <f>DATEDIF('General Activity Ledger'!F9,'General Activity Ledger'!F10,"d")</f>
        <v>251</v>
      </c>
      <c r="G10" s="334"/>
      <c r="H10" s="332" t="s">
        <v>46</v>
      </c>
      <c r="I10" s="193">
        <v>7.77</v>
      </c>
      <c r="J10" s="194">
        <v>41710</v>
      </c>
      <c r="K10" s="17">
        <v>100</v>
      </c>
      <c r="L10" s="322">
        <v>5.97</v>
      </c>
      <c r="M10" s="191">
        <f t="shared" si="0"/>
        <v>-0.23166023166023164</v>
      </c>
      <c r="N10" s="231">
        <f t="shared" si="1"/>
        <v>-179.99999999999997</v>
      </c>
      <c r="O10" s="231">
        <f t="shared" si="2"/>
        <v>597</v>
      </c>
      <c r="P10" s="191">
        <f t="shared" si="3"/>
        <v>1.840784489666404E-3</v>
      </c>
      <c r="Q10" s="346"/>
      <c r="R10" s="346"/>
      <c r="S10" s="346"/>
      <c r="T10" s="347"/>
      <c r="V10" s="171"/>
    </row>
    <row r="11" spans="2:23">
      <c r="B11" s="355" t="s">
        <v>3</v>
      </c>
      <c r="C11" s="356"/>
      <c r="D11" s="357"/>
      <c r="E11" s="259">
        <f>(E9-E6)/E6</f>
        <v>0.15527730418494223</v>
      </c>
      <c r="G11" s="334"/>
      <c r="H11" s="330" t="s">
        <v>46</v>
      </c>
      <c r="I11" s="193">
        <v>5.26</v>
      </c>
      <c r="J11" s="194">
        <v>41859</v>
      </c>
      <c r="K11" s="17">
        <v>75</v>
      </c>
      <c r="L11" s="322">
        <v>5.97</v>
      </c>
      <c r="M11" s="191">
        <f t="shared" si="0"/>
        <v>0.13498098859315588</v>
      </c>
      <c r="N11" s="231">
        <f t="shared" si="1"/>
        <v>53.25</v>
      </c>
      <c r="O11" s="231">
        <f t="shared" si="2"/>
        <v>447.75</v>
      </c>
      <c r="P11" s="191">
        <f t="shared" si="3"/>
        <v>1.3805883672498031E-3</v>
      </c>
      <c r="Q11" s="348"/>
      <c r="R11" s="348"/>
      <c r="S11" s="348"/>
      <c r="T11" s="349"/>
      <c r="V11" s="171"/>
    </row>
    <row r="12" spans="2:23">
      <c r="B12" s="355"/>
      <c r="C12" s="356"/>
      <c r="D12" s="356"/>
      <c r="E12" s="358"/>
      <c r="G12" s="334"/>
      <c r="H12" s="100" t="s">
        <v>590</v>
      </c>
      <c r="I12" s="193">
        <v>11.64</v>
      </c>
      <c r="J12" s="194">
        <v>41831</v>
      </c>
      <c r="K12" s="17">
        <v>400</v>
      </c>
      <c r="L12" s="322">
        <v>11.6</v>
      </c>
      <c r="M12" s="191">
        <f t="shared" si="0"/>
        <v>-3.4364261168385673E-3</v>
      </c>
      <c r="N12" s="231">
        <f t="shared" si="1"/>
        <v>-16.000000000000369</v>
      </c>
      <c r="O12" s="231">
        <f t="shared" si="2"/>
        <v>4640</v>
      </c>
      <c r="P12" s="191">
        <f t="shared" si="3"/>
        <v>1.4306934727055468E-2</v>
      </c>
      <c r="Q12" s="346"/>
      <c r="R12" s="346"/>
      <c r="S12" s="346"/>
      <c r="T12" s="347"/>
      <c r="V12" s="171"/>
    </row>
    <row r="13" spans="2:23" s="171" customFormat="1">
      <c r="B13" s="353" t="s">
        <v>550</v>
      </c>
      <c r="C13" s="354"/>
      <c r="D13" s="354"/>
      <c r="E13" s="295">
        <v>3239.99</v>
      </c>
      <c r="G13" s="334"/>
      <c r="H13" s="332" t="s">
        <v>57</v>
      </c>
      <c r="I13" s="193">
        <v>13.76</v>
      </c>
      <c r="J13" s="194">
        <v>41774</v>
      </c>
      <c r="K13" s="17">
        <v>500</v>
      </c>
      <c r="L13" s="322">
        <v>13.59</v>
      </c>
      <c r="M13" s="191">
        <f t="shared" si="0"/>
        <v>-1.2354651162790692E-2</v>
      </c>
      <c r="N13" s="231">
        <f t="shared" si="1"/>
        <v>-84.999999999999972</v>
      </c>
      <c r="O13" s="231">
        <f t="shared" si="2"/>
        <v>6795</v>
      </c>
      <c r="P13" s="191">
        <f t="shared" si="3"/>
        <v>2.0951642558263341E-2</v>
      </c>
      <c r="Q13" s="348"/>
      <c r="R13" s="348"/>
      <c r="S13" s="348"/>
      <c r="T13" s="349"/>
    </row>
    <row r="14" spans="2:23" s="171" customFormat="1">
      <c r="B14" s="353" t="s">
        <v>537</v>
      </c>
      <c r="C14" s="354"/>
      <c r="D14" s="354"/>
      <c r="E14" s="295">
        <v>3643.4</v>
      </c>
      <c r="G14" s="334"/>
      <c r="H14" s="100" t="s">
        <v>57</v>
      </c>
      <c r="I14" s="193">
        <v>13.18</v>
      </c>
      <c r="J14" s="194">
        <v>41845</v>
      </c>
      <c r="K14" s="17">
        <v>300</v>
      </c>
      <c r="L14" s="322">
        <v>13.59</v>
      </c>
      <c r="M14" s="191">
        <f t="shared" si="0"/>
        <v>3.110773899848256E-2</v>
      </c>
      <c r="N14" s="231">
        <f t="shared" si="1"/>
        <v>123.00000000000004</v>
      </c>
      <c r="O14" s="231">
        <f t="shared" si="2"/>
        <v>4077</v>
      </c>
      <c r="P14" s="191">
        <f t="shared" si="3"/>
        <v>1.2570985534958005E-2</v>
      </c>
      <c r="Q14" s="346"/>
      <c r="R14" s="346"/>
      <c r="S14" s="346"/>
      <c r="T14" s="347"/>
    </row>
    <row r="15" spans="2:23" s="171" customFormat="1">
      <c r="B15" s="353" t="s">
        <v>4</v>
      </c>
      <c r="C15" s="354"/>
      <c r="D15" s="354"/>
      <c r="E15" s="259">
        <f>(E14/E13)- 1</f>
        <v>0.12450964354828264</v>
      </c>
      <c r="G15" s="334"/>
      <c r="H15" s="100" t="s">
        <v>28</v>
      </c>
      <c r="I15" s="193">
        <v>47.9</v>
      </c>
      <c r="J15" s="194">
        <v>41617</v>
      </c>
      <c r="K15" s="17">
        <v>163</v>
      </c>
      <c r="L15" s="322">
        <v>47.6</v>
      </c>
      <c r="M15" s="191">
        <f t="shared" si="0"/>
        <v>-6.2630480167014026E-3</v>
      </c>
      <c r="N15" s="231">
        <f t="shared" si="1"/>
        <v>-48.899999999999537</v>
      </c>
      <c r="O15" s="231">
        <f t="shared" si="2"/>
        <v>7758.8</v>
      </c>
      <c r="P15" s="191">
        <f t="shared" si="3"/>
        <v>2.392341490523232E-2</v>
      </c>
      <c r="Q15" s="348"/>
      <c r="R15" s="348"/>
      <c r="S15" s="348"/>
      <c r="T15" s="349"/>
    </row>
    <row r="16" spans="2:23" s="171" customFormat="1">
      <c r="B16" s="353"/>
      <c r="C16" s="354"/>
      <c r="D16" s="354"/>
      <c r="E16" s="259"/>
      <c r="G16" s="334"/>
      <c r="H16" s="100" t="s">
        <v>29</v>
      </c>
      <c r="I16" s="193">
        <v>22.79</v>
      </c>
      <c r="J16" s="194">
        <v>41617</v>
      </c>
      <c r="K16" s="17">
        <v>724.00175515577018</v>
      </c>
      <c r="L16" s="322">
        <v>23.97</v>
      </c>
      <c r="M16" s="191">
        <f t="shared" si="0"/>
        <v>5.1777095217200517E-2</v>
      </c>
      <c r="N16" s="231">
        <f t="shared" si="1"/>
        <v>854.32207108380862</v>
      </c>
      <c r="O16" s="231">
        <f t="shared" si="2"/>
        <v>17354.32207108381</v>
      </c>
      <c r="P16" s="191">
        <f t="shared" si="3"/>
        <v>5.3510162306744428E-2</v>
      </c>
      <c r="Q16" s="346"/>
      <c r="R16" s="346"/>
      <c r="S16" s="346"/>
      <c r="T16" s="347"/>
    </row>
    <row r="17" spans="2:22">
      <c r="B17" s="355" t="s">
        <v>5</v>
      </c>
      <c r="C17" s="356"/>
      <c r="D17" s="356"/>
      <c r="E17" s="358"/>
      <c r="G17" s="334"/>
      <c r="H17" s="332" t="s">
        <v>29</v>
      </c>
      <c r="I17" s="193">
        <v>22.57</v>
      </c>
      <c r="J17" s="194">
        <v>41726</v>
      </c>
      <c r="K17" s="17">
        <v>100</v>
      </c>
      <c r="L17" s="322">
        <v>23.97</v>
      </c>
      <c r="M17" s="191">
        <f t="shared" si="0"/>
        <v>6.2029242357111145E-2</v>
      </c>
      <c r="N17" s="231">
        <f t="shared" si="1"/>
        <v>139.99999999999986</v>
      </c>
      <c r="O17" s="231">
        <f t="shared" si="2"/>
        <v>2397</v>
      </c>
      <c r="P17" s="191">
        <f t="shared" si="3"/>
        <v>7.3908884786103362E-3</v>
      </c>
      <c r="Q17" s="348"/>
      <c r="R17" s="348"/>
      <c r="S17" s="348"/>
      <c r="T17" s="349"/>
      <c r="V17" s="171"/>
    </row>
    <row r="18" spans="2:22">
      <c r="B18" s="353" t="s">
        <v>620</v>
      </c>
      <c r="C18" s="354"/>
      <c r="D18" s="354"/>
      <c r="E18" s="263">
        <f>'General Activity Ledger'!F11</f>
        <v>9096.06</v>
      </c>
      <c r="G18" s="334"/>
      <c r="H18" s="193" t="s">
        <v>61</v>
      </c>
      <c r="I18" s="193">
        <v>28.88</v>
      </c>
      <c r="J18" s="194">
        <v>41816</v>
      </c>
      <c r="K18" s="17">
        <v>300</v>
      </c>
      <c r="L18" s="322">
        <v>32.340000000000003</v>
      </c>
      <c r="M18" s="191">
        <f t="shared" si="0"/>
        <v>0.11980609418282565</v>
      </c>
      <c r="N18" s="231">
        <f t="shared" si="1"/>
        <v>1038.0000000000014</v>
      </c>
      <c r="O18" s="231">
        <f t="shared" si="2"/>
        <v>9702.0000000000018</v>
      </c>
      <c r="P18" s="191">
        <f t="shared" si="3"/>
        <v>2.9915060500407799E-2</v>
      </c>
      <c r="Q18" s="346"/>
      <c r="R18" s="346"/>
      <c r="S18" s="346"/>
      <c r="T18" s="347"/>
      <c r="V18" s="171"/>
    </row>
    <row r="19" spans="2:22">
      <c r="B19" s="355" t="s">
        <v>6</v>
      </c>
      <c r="C19" s="356"/>
      <c r="D19" s="357"/>
      <c r="E19" s="263">
        <f>'General Activity Ledger'!F12</f>
        <v>4345.6396000000004</v>
      </c>
      <c r="G19" s="334"/>
      <c r="H19" s="100" t="s">
        <v>25</v>
      </c>
      <c r="I19" s="193">
        <v>20.43</v>
      </c>
      <c r="J19" s="194">
        <v>41617</v>
      </c>
      <c r="K19" s="17">
        <v>234</v>
      </c>
      <c r="L19" s="322">
        <v>19.13</v>
      </c>
      <c r="M19" s="191">
        <f t="shared" si="0"/>
        <v>-6.3631913852178201E-2</v>
      </c>
      <c r="N19" s="231">
        <f t="shared" si="1"/>
        <v>-304.20000000000016</v>
      </c>
      <c r="O19" s="231">
        <f t="shared" si="2"/>
        <v>4476.42</v>
      </c>
      <c r="P19" s="191">
        <f t="shared" si="3"/>
        <v>1.3802553610104663E-2</v>
      </c>
      <c r="Q19" s="348"/>
      <c r="R19" s="348"/>
      <c r="S19" s="348"/>
      <c r="T19" s="349"/>
      <c r="V19" s="171"/>
    </row>
    <row r="20" spans="2:22">
      <c r="B20" s="353"/>
      <c r="C20" s="354"/>
      <c r="D20" s="354"/>
      <c r="E20" s="263"/>
      <c r="G20" s="334"/>
      <c r="H20" s="332" t="s">
        <v>25</v>
      </c>
      <c r="I20" s="193">
        <v>19.57</v>
      </c>
      <c r="J20" s="194">
        <v>41817</v>
      </c>
      <c r="K20" s="17">
        <v>100</v>
      </c>
      <c r="L20" s="322">
        <v>19.13</v>
      </c>
      <c r="M20" s="191">
        <f t="shared" si="0"/>
        <v>-2.2483392948390458E-2</v>
      </c>
      <c r="N20" s="231">
        <f t="shared" si="1"/>
        <v>-44.000000000000128</v>
      </c>
      <c r="O20" s="231">
        <f t="shared" si="2"/>
        <v>1913</v>
      </c>
      <c r="P20" s="191">
        <f t="shared" si="3"/>
        <v>5.8985271838054116E-3</v>
      </c>
      <c r="Q20" s="346"/>
      <c r="R20" s="346"/>
      <c r="S20" s="346"/>
      <c r="T20" s="347"/>
      <c r="V20" s="171"/>
    </row>
    <row r="21" spans="2:22">
      <c r="B21" s="353" t="s">
        <v>7</v>
      </c>
      <c r="C21" s="354"/>
      <c r="D21" s="354"/>
      <c r="E21" s="263">
        <v>15000</v>
      </c>
      <c r="G21" s="334"/>
      <c r="H21" s="193" t="s">
        <v>47</v>
      </c>
      <c r="I21" s="193">
        <v>43.05</v>
      </c>
      <c r="J21" s="194">
        <v>41722</v>
      </c>
      <c r="K21" s="17">
        <v>50</v>
      </c>
      <c r="L21" s="322">
        <v>63.86</v>
      </c>
      <c r="M21" s="191">
        <f t="shared" si="0"/>
        <v>0.48339140534262492</v>
      </c>
      <c r="N21" s="231">
        <f t="shared" si="1"/>
        <v>1040.5</v>
      </c>
      <c r="O21" s="231">
        <f t="shared" si="2"/>
        <v>3193</v>
      </c>
      <c r="P21" s="191">
        <f t="shared" si="3"/>
        <v>9.8452677981655419E-3</v>
      </c>
      <c r="Q21" s="348"/>
      <c r="R21" s="348"/>
      <c r="S21" s="348"/>
      <c r="T21" s="349"/>
      <c r="V21" s="171"/>
    </row>
    <row r="22" spans="2:22">
      <c r="B22" s="353" t="s">
        <v>8</v>
      </c>
      <c r="C22" s="354"/>
      <c r="D22" s="354"/>
      <c r="E22" s="262">
        <v>1.06</v>
      </c>
      <c r="G22" s="334"/>
      <c r="H22" s="193" t="s">
        <v>47</v>
      </c>
      <c r="I22" s="193">
        <v>45.44</v>
      </c>
      <c r="J22" s="194">
        <v>41726</v>
      </c>
      <c r="K22" s="17">
        <v>100</v>
      </c>
      <c r="L22" s="322">
        <v>63.86</v>
      </c>
      <c r="M22" s="191">
        <f t="shared" si="0"/>
        <v>0.40536971830985924</v>
      </c>
      <c r="N22" s="231">
        <f t="shared" si="1"/>
        <v>1842.0000000000002</v>
      </c>
      <c r="O22" s="231">
        <f t="shared" si="2"/>
        <v>6386</v>
      </c>
      <c r="P22" s="191">
        <f t="shared" si="3"/>
        <v>1.9690535596331084E-2</v>
      </c>
      <c r="Q22" s="348"/>
      <c r="R22" s="348"/>
      <c r="S22" s="348"/>
      <c r="T22" s="349"/>
      <c r="V22" s="171"/>
    </row>
    <row r="23" spans="2:22">
      <c r="B23" s="355" t="s">
        <v>9</v>
      </c>
      <c r="C23" s="356"/>
      <c r="D23" s="357"/>
      <c r="E23" s="261">
        <v>0.96</v>
      </c>
      <c r="G23" s="334"/>
      <c r="H23" s="193" t="s">
        <v>41</v>
      </c>
      <c r="I23" s="193">
        <v>18.55</v>
      </c>
      <c r="J23" s="194">
        <v>41743</v>
      </c>
      <c r="K23" s="17">
        <v>200</v>
      </c>
      <c r="L23" s="322">
        <v>19.7</v>
      </c>
      <c r="M23" s="191">
        <f t="shared" si="0"/>
        <v>6.1994609164420407E-2</v>
      </c>
      <c r="N23" s="231">
        <f t="shared" si="1"/>
        <v>229.99999999999972</v>
      </c>
      <c r="O23" s="231">
        <f t="shared" si="2"/>
        <v>3940</v>
      </c>
      <c r="P23" s="191">
        <f t="shared" si="3"/>
        <v>1.2148560953577274E-2</v>
      </c>
      <c r="Q23" s="346"/>
      <c r="R23" s="346"/>
      <c r="S23" s="346"/>
      <c r="T23" s="347"/>
      <c r="V23" s="171"/>
    </row>
    <row r="24" spans="2:22">
      <c r="B24" s="355" t="s">
        <v>10</v>
      </c>
      <c r="C24" s="356"/>
      <c r="D24" s="357"/>
      <c r="E24" s="260">
        <f>N82</f>
        <v>9371.5276554826087</v>
      </c>
      <c r="G24" s="334"/>
      <c r="H24" s="100" t="s">
        <v>23</v>
      </c>
      <c r="I24" s="193">
        <v>23.97</v>
      </c>
      <c r="J24" s="194">
        <v>41617</v>
      </c>
      <c r="K24" s="17">
        <v>363</v>
      </c>
      <c r="L24" s="322">
        <v>27.4</v>
      </c>
      <c r="M24" s="191">
        <f t="shared" si="0"/>
        <v>0.14309553608677514</v>
      </c>
      <c r="N24" s="231">
        <f t="shared" si="1"/>
        <v>1245.0899999999999</v>
      </c>
      <c r="O24" s="231">
        <f t="shared" si="2"/>
        <v>9946.1999999999989</v>
      </c>
      <c r="P24" s="191">
        <f t="shared" si="3"/>
        <v>3.0668024608241182E-2</v>
      </c>
      <c r="Q24" s="348"/>
      <c r="R24" s="348"/>
      <c r="S24" s="348"/>
      <c r="T24" s="349"/>
      <c r="V24" s="171"/>
    </row>
    <row r="25" spans="2:22">
      <c r="B25" s="355"/>
      <c r="C25" s="356"/>
      <c r="D25" s="357"/>
      <c r="E25" s="259"/>
      <c r="G25" s="334"/>
      <c r="H25" s="332" t="s">
        <v>60</v>
      </c>
      <c r="I25" s="193">
        <v>13</v>
      </c>
      <c r="J25" s="194">
        <v>41813</v>
      </c>
      <c r="K25" s="17">
        <v>200</v>
      </c>
      <c r="L25" s="322">
        <v>13.01</v>
      </c>
      <c r="M25" s="191">
        <f t="shared" si="0"/>
        <v>7.6923076923075286E-4</v>
      </c>
      <c r="N25" s="231">
        <f t="shared" si="1"/>
        <v>1.9999999999999574</v>
      </c>
      <c r="O25" s="231">
        <f t="shared" si="2"/>
        <v>2602</v>
      </c>
      <c r="P25" s="191">
        <f t="shared" si="3"/>
        <v>8.0229836551289502E-3</v>
      </c>
      <c r="Q25" s="346"/>
      <c r="R25" s="346"/>
      <c r="S25" s="346"/>
      <c r="T25" s="347"/>
      <c r="V25" s="171"/>
    </row>
    <row r="26" spans="2:22">
      <c r="B26" s="359" t="s">
        <v>621</v>
      </c>
      <c r="C26" s="360"/>
      <c r="D26" s="360"/>
      <c r="E26" s="258">
        <v>41850</v>
      </c>
      <c r="G26" s="334"/>
      <c r="H26" s="100" t="s">
        <v>20</v>
      </c>
      <c r="I26" s="193">
        <v>21.28</v>
      </c>
      <c r="J26" s="194">
        <v>41617</v>
      </c>
      <c r="K26" s="17">
        <v>234</v>
      </c>
      <c r="L26" s="322">
        <v>25.16</v>
      </c>
      <c r="M26" s="191">
        <f t="shared" si="0"/>
        <v>0.18233082706766912</v>
      </c>
      <c r="N26" s="231">
        <f t="shared" si="1"/>
        <v>907.91999999999973</v>
      </c>
      <c r="O26" s="231">
        <f t="shared" si="2"/>
        <v>5887.44</v>
      </c>
      <c r="P26" s="191">
        <f t="shared" si="3"/>
        <v>1.8153280127037812E-2</v>
      </c>
      <c r="Q26" s="348"/>
      <c r="R26" s="348"/>
      <c r="S26" s="348"/>
      <c r="T26" s="349"/>
      <c r="V26" s="171"/>
    </row>
    <row r="27" spans="2:22" ht="15.75" thickBot="1">
      <c r="B27" s="365" t="s">
        <v>622</v>
      </c>
      <c r="C27" s="366"/>
      <c r="D27" s="366"/>
      <c r="E27" s="297">
        <v>41850</v>
      </c>
      <c r="G27" s="334"/>
      <c r="H27" s="100" t="s">
        <v>22</v>
      </c>
      <c r="I27" s="193">
        <v>31.07</v>
      </c>
      <c r="J27" s="194">
        <v>41617</v>
      </c>
      <c r="K27" s="17">
        <v>231</v>
      </c>
      <c r="L27" s="322">
        <v>39.54</v>
      </c>
      <c r="M27" s="191">
        <f t="shared" si="0"/>
        <v>0.27261023495333114</v>
      </c>
      <c r="N27" s="231">
        <f t="shared" si="1"/>
        <v>1956.5699999999997</v>
      </c>
      <c r="O27" s="231">
        <f t="shared" si="2"/>
        <v>9133.74</v>
      </c>
      <c r="P27" s="191">
        <f t="shared" si="3"/>
        <v>2.8162892671098193E-2</v>
      </c>
      <c r="Q27" s="346"/>
      <c r="R27" s="346"/>
      <c r="S27" s="346"/>
      <c r="T27" s="347"/>
      <c r="V27" s="171"/>
    </row>
    <row r="28" spans="2:22">
      <c r="G28" s="334"/>
      <c r="H28" s="330" t="s">
        <v>673</v>
      </c>
      <c r="I28" s="193">
        <v>13.53</v>
      </c>
      <c r="J28" s="194">
        <v>41859</v>
      </c>
      <c r="K28" s="17">
        <v>100</v>
      </c>
      <c r="L28" s="322">
        <v>14.7</v>
      </c>
      <c r="M28" s="191">
        <f t="shared" si="0"/>
        <v>8.6474501108647447E-2</v>
      </c>
      <c r="N28" s="231">
        <f t="shared" si="1"/>
        <v>117</v>
      </c>
      <c r="O28" s="231">
        <f t="shared" si="2"/>
        <v>1470</v>
      </c>
      <c r="P28" s="191">
        <f t="shared" si="3"/>
        <v>4.5325849243042105E-3</v>
      </c>
      <c r="Q28" s="348"/>
      <c r="R28" s="348"/>
      <c r="S28" s="348"/>
      <c r="T28" s="349"/>
      <c r="V28" s="171"/>
    </row>
    <row r="29" spans="2:22">
      <c r="G29" s="334"/>
      <c r="H29" s="332" t="s">
        <v>55</v>
      </c>
      <c r="I29" s="193">
        <v>15.22</v>
      </c>
      <c r="J29" s="194">
        <v>41726</v>
      </c>
      <c r="K29" s="17">
        <v>300</v>
      </c>
      <c r="L29" s="322">
        <v>14.55</v>
      </c>
      <c r="M29" s="191">
        <f t="shared" si="0"/>
        <v>-4.4021024967148485E-2</v>
      </c>
      <c r="N29" s="231">
        <f t="shared" si="1"/>
        <v>-200.99999999999997</v>
      </c>
      <c r="O29" s="231">
        <f t="shared" si="2"/>
        <v>4365</v>
      </c>
      <c r="P29" s="191">
        <f t="shared" si="3"/>
        <v>1.3459002173189034E-2</v>
      </c>
      <c r="Q29" s="346"/>
      <c r="R29" s="346"/>
      <c r="S29" s="346"/>
      <c r="T29" s="347"/>
      <c r="V29" s="171"/>
    </row>
    <row r="30" spans="2:22">
      <c r="G30" s="334"/>
      <c r="H30" s="100" t="s">
        <v>24</v>
      </c>
      <c r="I30" s="193">
        <v>24</v>
      </c>
      <c r="J30" s="194">
        <v>41617</v>
      </c>
      <c r="K30" s="17">
        <v>488</v>
      </c>
      <c r="L30" s="322">
        <v>29.65</v>
      </c>
      <c r="M30" s="191">
        <f t="shared" si="0"/>
        <v>0.23541666666666661</v>
      </c>
      <c r="N30" s="231">
        <f t="shared" si="1"/>
        <v>2757.1999999999994</v>
      </c>
      <c r="O30" s="231">
        <f t="shared" si="2"/>
        <v>14469.199999999999</v>
      </c>
      <c r="P30" s="191">
        <f t="shared" si="3"/>
        <v>4.4614202576015297E-2</v>
      </c>
      <c r="Q30" s="348"/>
      <c r="R30" s="348"/>
      <c r="S30" s="348"/>
      <c r="T30" s="349"/>
      <c r="V30" s="171"/>
    </row>
    <row r="31" spans="2:22">
      <c r="G31" s="334"/>
      <c r="H31" s="100" t="s">
        <v>16</v>
      </c>
      <c r="I31" s="193">
        <v>66.95</v>
      </c>
      <c r="J31" s="194">
        <v>41617</v>
      </c>
      <c r="K31" s="17">
        <v>69</v>
      </c>
      <c r="L31" s="322">
        <v>73.739999999999995</v>
      </c>
      <c r="M31" s="191">
        <f t="shared" si="0"/>
        <v>0.10141896938013431</v>
      </c>
      <c r="N31" s="231">
        <f t="shared" si="1"/>
        <v>468.50999999999942</v>
      </c>
      <c r="O31" s="231">
        <f t="shared" si="2"/>
        <v>5088.0599999999995</v>
      </c>
      <c r="P31" s="191">
        <f t="shared" si="3"/>
        <v>1.5688478945547809E-2</v>
      </c>
      <c r="Q31" s="346"/>
      <c r="R31" s="346"/>
      <c r="S31" s="346"/>
      <c r="T31" s="347"/>
      <c r="V31" s="171"/>
    </row>
    <row r="32" spans="2:22" ht="15" customHeight="1">
      <c r="B32" s="305"/>
      <c r="C32" s="306"/>
      <c r="D32" s="306"/>
      <c r="E32" s="306"/>
      <c r="G32" s="334"/>
      <c r="H32" s="332" t="s">
        <v>16</v>
      </c>
      <c r="I32" s="193">
        <v>74.069999999999993</v>
      </c>
      <c r="J32" s="194">
        <v>41697</v>
      </c>
      <c r="K32" s="17">
        <v>100</v>
      </c>
      <c r="L32" s="322">
        <v>73.739999999999995</v>
      </c>
      <c r="M32" s="191">
        <f t="shared" si="0"/>
        <v>-4.4552450384770939E-3</v>
      </c>
      <c r="N32" s="231">
        <f t="shared" si="1"/>
        <v>-32.999999999999829</v>
      </c>
      <c r="O32" s="231">
        <f t="shared" si="2"/>
        <v>7373.9999999999991</v>
      </c>
      <c r="P32" s="191">
        <f t="shared" si="3"/>
        <v>2.2736926008040306E-2</v>
      </c>
      <c r="Q32" s="348"/>
      <c r="R32" s="348"/>
      <c r="S32" s="348"/>
      <c r="T32" s="349"/>
      <c r="V32" s="171"/>
    </row>
    <row r="33" spans="2:22">
      <c r="B33" s="266"/>
      <c r="C33" s="266"/>
      <c r="D33" s="266"/>
      <c r="E33" s="266"/>
      <c r="G33" s="334"/>
      <c r="H33" s="332" t="s">
        <v>48</v>
      </c>
      <c r="I33" s="193">
        <v>1.1100000000000001</v>
      </c>
      <c r="J33" s="194">
        <v>41723</v>
      </c>
      <c r="K33" s="17">
        <v>500</v>
      </c>
      <c r="L33" s="322">
        <v>1.1100000000000001</v>
      </c>
      <c r="M33" s="191">
        <f t="shared" si="0"/>
        <v>0</v>
      </c>
      <c r="N33" s="231">
        <f t="shared" si="1"/>
        <v>0</v>
      </c>
      <c r="O33" s="231">
        <f t="shared" si="2"/>
        <v>555</v>
      </c>
      <c r="P33" s="191">
        <f t="shared" si="3"/>
        <v>1.7112820632577124E-3</v>
      </c>
      <c r="Q33" s="346"/>
      <c r="R33" s="346"/>
      <c r="S33" s="346"/>
      <c r="T33" s="347"/>
      <c r="V33" s="171"/>
    </row>
    <row r="34" spans="2:22">
      <c r="C34" s="266"/>
      <c r="D34" s="266"/>
      <c r="E34" s="266"/>
      <c r="G34" s="334"/>
      <c r="H34" s="193" t="s">
        <v>36</v>
      </c>
      <c r="I34" s="193">
        <v>14.6</v>
      </c>
      <c r="J34" s="194">
        <v>41674</v>
      </c>
      <c r="K34" s="17">
        <v>500</v>
      </c>
      <c r="L34" s="322">
        <v>16.59</v>
      </c>
      <c r="M34" s="191">
        <f t="shared" si="0"/>
        <v>0.13630136986301372</v>
      </c>
      <c r="N34" s="231">
        <f t="shared" si="1"/>
        <v>995.00000000000011</v>
      </c>
      <c r="O34" s="231">
        <f t="shared" si="2"/>
        <v>8295</v>
      </c>
      <c r="P34" s="191">
        <f t="shared" si="3"/>
        <v>2.5576729215716618E-2</v>
      </c>
      <c r="Q34" s="348"/>
      <c r="R34" s="348"/>
      <c r="S34" s="348"/>
      <c r="T34" s="349"/>
      <c r="V34" s="171"/>
    </row>
    <row r="35" spans="2:22">
      <c r="B35" s="266"/>
      <c r="C35" s="266"/>
      <c r="D35" s="266"/>
      <c r="E35" s="266"/>
      <c r="G35" s="334"/>
      <c r="H35" s="100" t="s">
        <v>15</v>
      </c>
      <c r="I35" s="193">
        <v>17.11</v>
      </c>
      <c r="J35" s="194">
        <v>41617</v>
      </c>
      <c r="K35" s="17">
        <v>477</v>
      </c>
      <c r="L35" s="322">
        <v>16.190000000000001</v>
      </c>
      <c r="M35" s="191">
        <f t="shared" si="0"/>
        <v>-5.3769725306837997E-2</v>
      </c>
      <c r="N35" s="231">
        <f t="shared" si="1"/>
        <v>-438.83999999999912</v>
      </c>
      <c r="O35" s="231">
        <f t="shared" si="2"/>
        <v>7722.630000000001</v>
      </c>
      <c r="P35" s="191">
        <f t="shared" si="3"/>
        <v>2.38118886489656E-2</v>
      </c>
      <c r="Q35" s="346"/>
      <c r="R35" s="346"/>
      <c r="S35" s="346"/>
      <c r="T35" s="347"/>
      <c r="V35" s="171"/>
    </row>
    <row r="36" spans="2:22">
      <c r="B36" s="266"/>
      <c r="C36" s="266"/>
      <c r="D36" s="266"/>
      <c r="E36" s="266"/>
      <c r="G36" s="334"/>
      <c r="H36" s="100" t="s">
        <v>27</v>
      </c>
      <c r="I36" s="193">
        <v>15.85</v>
      </c>
      <c r="J36" s="194">
        <v>41617</v>
      </c>
      <c r="K36" s="17">
        <v>257</v>
      </c>
      <c r="L36" s="322">
        <v>13.24</v>
      </c>
      <c r="M36" s="191">
        <f t="shared" ref="M36:M67" si="4">(L36-I36)/I36</f>
        <v>-0.16466876971608829</v>
      </c>
      <c r="N36" s="231">
        <f t="shared" ref="N36:N67" si="5">(L36-I36)*K36</f>
        <v>-670.76999999999987</v>
      </c>
      <c r="O36" s="231">
        <f t="shared" ref="O36:O67" si="6">L36*K36</f>
        <v>3402.68</v>
      </c>
      <c r="P36" s="191">
        <f t="shared" ref="P36:P67" si="7">O36/$O$82</f>
        <v>1.0491793245055409E-2</v>
      </c>
      <c r="Q36" s="348"/>
      <c r="R36" s="348"/>
      <c r="S36" s="348"/>
      <c r="T36" s="349"/>
      <c r="V36" s="171"/>
    </row>
    <row r="37" spans="2:22">
      <c r="B37" s="266"/>
      <c r="C37" s="266"/>
      <c r="D37" s="266"/>
      <c r="E37" s="266"/>
      <c r="G37" s="334"/>
      <c r="H37" s="100" t="s">
        <v>579</v>
      </c>
      <c r="I37" s="193">
        <v>8.1</v>
      </c>
      <c r="J37" s="194">
        <v>41841</v>
      </c>
      <c r="K37" s="17">
        <v>400</v>
      </c>
      <c r="L37" s="322">
        <v>8.77</v>
      </c>
      <c r="M37" s="191">
        <f t="shared" si="4"/>
        <v>8.2716049382716039E-2</v>
      </c>
      <c r="N37" s="231">
        <f t="shared" si="5"/>
        <v>268</v>
      </c>
      <c r="O37" s="231">
        <f t="shared" si="6"/>
        <v>3508</v>
      </c>
      <c r="P37" s="191">
        <f t="shared" si="7"/>
        <v>1.0816535996230729E-2</v>
      </c>
      <c r="Q37" s="346"/>
      <c r="R37" s="346"/>
      <c r="S37" s="346"/>
      <c r="T37" s="347"/>
      <c r="V37" s="171"/>
    </row>
    <row r="38" spans="2:22">
      <c r="B38" s="266"/>
      <c r="C38" s="266"/>
      <c r="D38" s="266"/>
      <c r="E38" s="266"/>
      <c r="G38" s="334"/>
      <c r="H38" s="100" t="s">
        <v>592</v>
      </c>
      <c r="I38" s="193">
        <v>9.8000000000000007</v>
      </c>
      <c r="J38" s="194">
        <v>41836</v>
      </c>
      <c r="K38" s="17">
        <v>400</v>
      </c>
      <c r="L38" s="322">
        <v>9.76</v>
      </c>
      <c r="M38" s="191">
        <f t="shared" si="4"/>
        <v>-4.0816326530613185E-3</v>
      </c>
      <c r="N38" s="231">
        <f t="shared" si="5"/>
        <v>-16.000000000000369</v>
      </c>
      <c r="O38" s="231">
        <f t="shared" si="6"/>
        <v>3904</v>
      </c>
      <c r="P38" s="191">
        <f t="shared" si="7"/>
        <v>1.2037558873798395E-2</v>
      </c>
      <c r="Q38" s="348"/>
      <c r="R38" s="348"/>
      <c r="S38" s="348"/>
      <c r="T38" s="349"/>
      <c r="V38" s="171"/>
    </row>
    <row r="39" spans="2:22">
      <c r="B39" s="266"/>
      <c r="C39" s="266"/>
      <c r="D39" s="266"/>
      <c r="E39" s="266"/>
      <c r="G39" s="334"/>
      <c r="H39" s="330" t="s">
        <v>676</v>
      </c>
      <c r="I39" s="193">
        <v>24.02</v>
      </c>
      <c r="J39" s="194">
        <v>41859</v>
      </c>
      <c r="K39" s="17">
        <v>100</v>
      </c>
      <c r="L39" s="322">
        <v>24.6</v>
      </c>
      <c r="M39" s="191">
        <f t="shared" si="4"/>
        <v>2.4146544546211568E-2</v>
      </c>
      <c r="N39" s="231">
        <f t="shared" si="5"/>
        <v>58.000000000000185</v>
      </c>
      <c r="O39" s="231">
        <f t="shared" si="6"/>
        <v>2460</v>
      </c>
      <c r="P39" s="191">
        <f t="shared" si="7"/>
        <v>7.5851421182233734E-3</v>
      </c>
      <c r="Q39" s="346"/>
      <c r="R39" s="346"/>
      <c r="S39" s="346"/>
      <c r="T39" s="347"/>
      <c r="V39" s="171"/>
    </row>
    <row r="40" spans="2:22">
      <c r="B40" s="266"/>
      <c r="C40" s="266"/>
      <c r="D40" s="266"/>
      <c r="E40" s="266"/>
      <c r="G40" s="334"/>
      <c r="H40" s="100" t="s">
        <v>449</v>
      </c>
      <c r="I40" s="193">
        <v>6</v>
      </c>
      <c r="J40" s="194">
        <v>41838</v>
      </c>
      <c r="K40" s="17">
        <v>600</v>
      </c>
      <c r="L40" s="322">
        <v>3.25</v>
      </c>
      <c r="M40" s="191">
        <f t="shared" si="4"/>
        <v>-0.45833333333333331</v>
      </c>
      <c r="N40" s="231">
        <f t="shared" si="5"/>
        <v>-1650</v>
      </c>
      <c r="O40" s="231">
        <f t="shared" si="6"/>
        <v>1950</v>
      </c>
      <c r="P40" s="191">
        <f t="shared" si="7"/>
        <v>6.012612654689259E-3</v>
      </c>
      <c r="Q40" s="348"/>
      <c r="R40" s="348"/>
      <c r="S40" s="348"/>
      <c r="T40" s="349"/>
      <c r="V40" s="171"/>
    </row>
    <row r="41" spans="2:22">
      <c r="B41" s="266"/>
      <c r="C41" s="266"/>
      <c r="D41" s="266"/>
      <c r="E41" s="266"/>
      <c r="G41" s="334"/>
      <c r="H41" s="332" t="s">
        <v>39</v>
      </c>
      <c r="I41" s="193">
        <v>15.13</v>
      </c>
      <c r="J41" s="18" t="s">
        <v>40</v>
      </c>
      <c r="K41" s="17">
        <v>200</v>
      </c>
      <c r="L41" s="322">
        <v>15.38</v>
      </c>
      <c r="M41" s="191">
        <f t="shared" si="4"/>
        <v>1.6523463317911432E-2</v>
      </c>
      <c r="N41" s="231">
        <f t="shared" si="5"/>
        <v>50</v>
      </c>
      <c r="O41" s="231">
        <f t="shared" si="6"/>
        <v>3076</v>
      </c>
      <c r="P41" s="191">
        <f t="shared" si="7"/>
        <v>9.4845110388841851E-3</v>
      </c>
      <c r="Q41" s="346"/>
      <c r="R41" s="346"/>
      <c r="S41" s="346"/>
      <c r="T41" s="347"/>
      <c r="V41" s="171"/>
    </row>
    <row r="42" spans="2:22" ht="17.25" customHeight="1">
      <c r="B42" s="266"/>
      <c r="C42" s="266"/>
      <c r="D42" s="266"/>
      <c r="E42" s="266"/>
      <c r="G42" s="334"/>
      <c r="H42" s="332" t="s">
        <v>53</v>
      </c>
      <c r="I42" s="193">
        <v>14.78</v>
      </c>
      <c r="J42" s="194">
        <v>41810</v>
      </c>
      <c r="K42" s="17">
        <v>250</v>
      </c>
      <c r="L42" s="322">
        <v>15</v>
      </c>
      <c r="M42" s="191">
        <f t="shared" si="4"/>
        <v>1.488497970230045E-2</v>
      </c>
      <c r="N42" s="231">
        <f t="shared" si="5"/>
        <v>55.000000000000156</v>
      </c>
      <c r="O42" s="231">
        <f t="shared" si="6"/>
        <v>3750</v>
      </c>
      <c r="P42" s="191">
        <f t="shared" si="7"/>
        <v>1.1562716643633191E-2</v>
      </c>
      <c r="Q42" s="348"/>
      <c r="R42" s="348"/>
      <c r="S42" s="348"/>
      <c r="T42" s="349"/>
      <c r="V42" s="171"/>
    </row>
    <row r="43" spans="2:22">
      <c r="B43" s="266"/>
      <c r="C43" s="266"/>
      <c r="D43" s="266"/>
      <c r="E43" s="266"/>
      <c r="G43" s="334"/>
      <c r="H43" s="193" t="s">
        <v>43</v>
      </c>
      <c r="I43" s="193">
        <v>12.52</v>
      </c>
      <c r="J43" s="194">
        <v>41701</v>
      </c>
      <c r="K43" s="17">
        <v>185</v>
      </c>
      <c r="L43" s="322">
        <v>10.59</v>
      </c>
      <c r="M43" s="191">
        <f t="shared" si="4"/>
        <v>-0.15415335463258784</v>
      </c>
      <c r="N43" s="231">
        <f t="shared" si="5"/>
        <v>-357.04999999999995</v>
      </c>
      <c r="O43" s="231">
        <f t="shared" si="6"/>
        <v>1959.1499999999999</v>
      </c>
      <c r="P43" s="191">
        <f t="shared" si="7"/>
        <v>6.0408256832997238E-3</v>
      </c>
      <c r="Q43" s="346"/>
      <c r="R43" s="346"/>
      <c r="S43" s="346"/>
      <c r="T43" s="347"/>
      <c r="V43" s="171"/>
    </row>
    <row r="44" spans="2:22">
      <c r="B44" s="266"/>
      <c r="C44" s="266"/>
      <c r="D44" s="266"/>
      <c r="E44" s="266"/>
      <c r="G44" s="334"/>
      <c r="H44" s="330" t="s">
        <v>43</v>
      </c>
      <c r="I44" s="193">
        <v>9.9960000000000004</v>
      </c>
      <c r="J44" s="194">
        <v>41859</v>
      </c>
      <c r="K44" s="17">
        <v>50</v>
      </c>
      <c r="L44" s="322">
        <v>10.59</v>
      </c>
      <c r="M44" s="191">
        <f t="shared" si="4"/>
        <v>5.9423769507803058E-2</v>
      </c>
      <c r="N44" s="231">
        <f t="shared" si="5"/>
        <v>29.699999999999971</v>
      </c>
      <c r="O44" s="231">
        <f t="shared" si="6"/>
        <v>529.5</v>
      </c>
      <c r="P44" s="191">
        <f t="shared" si="7"/>
        <v>1.6326555900810066E-3</v>
      </c>
      <c r="Q44" s="348"/>
      <c r="R44" s="348"/>
      <c r="S44" s="348"/>
      <c r="T44" s="349"/>
      <c r="V44" s="171"/>
    </row>
    <row r="45" spans="2:22">
      <c r="B45" s="266"/>
      <c r="C45" s="266"/>
      <c r="D45" s="266"/>
      <c r="E45" s="266"/>
      <c r="G45" s="334"/>
      <c r="H45" s="193" t="s">
        <v>45</v>
      </c>
      <c r="I45" s="193">
        <v>23.84</v>
      </c>
      <c r="J45" s="194">
        <v>41817</v>
      </c>
      <c r="K45" s="17">
        <v>100</v>
      </c>
      <c r="L45" s="322">
        <v>21.03</v>
      </c>
      <c r="M45" s="191">
        <f t="shared" si="4"/>
        <v>-0.11786912751677847</v>
      </c>
      <c r="N45" s="231">
        <f t="shared" si="5"/>
        <v>-280.99999999999989</v>
      </c>
      <c r="O45" s="231">
        <f t="shared" si="6"/>
        <v>2103</v>
      </c>
      <c r="P45" s="191">
        <f t="shared" si="7"/>
        <v>6.4843714937494936E-3</v>
      </c>
      <c r="Q45" s="346"/>
      <c r="R45" s="346"/>
      <c r="S45" s="346"/>
      <c r="T45" s="347"/>
      <c r="V45" s="171"/>
    </row>
    <row r="46" spans="2:22">
      <c r="B46" s="266"/>
      <c r="C46" s="266"/>
      <c r="D46" s="266"/>
      <c r="E46" s="266"/>
      <c r="G46" s="334"/>
      <c r="H46" s="332" t="s">
        <v>59</v>
      </c>
      <c r="I46" s="193">
        <v>15.23</v>
      </c>
      <c r="J46" s="194">
        <v>41813</v>
      </c>
      <c r="K46" s="17">
        <v>500</v>
      </c>
      <c r="L46" s="322">
        <v>14.92</v>
      </c>
      <c r="M46" s="191">
        <f t="shared" si="4"/>
        <v>-2.0354563361785982E-2</v>
      </c>
      <c r="N46" s="231">
        <f t="shared" si="5"/>
        <v>-155.00000000000026</v>
      </c>
      <c r="O46" s="231">
        <f t="shared" si="6"/>
        <v>7460</v>
      </c>
      <c r="P46" s="191">
        <f t="shared" si="7"/>
        <v>2.300209764306763E-2</v>
      </c>
      <c r="Q46" s="348"/>
      <c r="R46" s="348"/>
      <c r="S46" s="348"/>
      <c r="T46" s="349"/>
      <c r="V46" s="171"/>
    </row>
    <row r="47" spans="2:22">
      <c r="B47" s="266"/>
      <c r="C47" s="266"/>
      <c r="D47" s="266"/>
      <c r="E47" s="266"/>
      <c r="G47" s="334"/>
      <c r="H47" s="193" t="s">
        <v>34</v>
      </c>
      <c r="I47" s="193">
        <v>10.69</v>
      </c>
      <c r="J47" s="194">
        <v>41673</v>
      </c>
      <c r="K47" s="17">
        <v>420.95416276894298</v>
      </c>
      <c r="L47" s="322">
        <v>11.88</v>
      </c>
      <c r="M47" s="191">
        <f t="shared" si="4"/>
        <v>0.11131898971000947</v>
      </c>
      <c r="N47" s="231">
        <f t="shared" si="5"/>
        <v>500.93545369504267</v>
      </c>
      <c r="O47" s="231">
        <f t="shared" si="6"/>
        <v>5000.9354536950432</v>
      </c>
      <c r="P47" s="191">
        <f t="shared" si="7"/>
        <v>1.5419839894446662E-2</v>
      </c>
      <c r="Q47" s="346"/>
      <c r="R47" s="346"/>
      <c r="S47" s="346"/>
      <c r="T47" s="347"/>
      <c r="V47" s="171"/>
    </row>
    <row r="48" spans="2:22">
      <c r="B48" s="266"/>
      <c r="C48" s="266"/>
      <c r="D48" s="266"/>
      <c r="E48" s="266"/>
      <c r="G48" s="334"/>
      <c r="H48" s="193" t="s">
        <v>56</v>
      </c>
      <c r="I48" s="193">
        <v>8.4700000000000006</v>
      </c>
      <c r="J48" s="194">
        <v>41737</v>
      </c>
      <c r="K48" s="17">
        <v>200</v>
      </c>
      <c r="L48" s="322">
        <v>8.64</v>
      </c>
      <c r="M48" s="191">
        <f t="shared" si="4"/>
        <v>2.0070838252656424E-2</v>
      </c>
      <c r="N48" s="231">
        <f t="shared" si="5"/>
        <v>33.999999999999986</v>
      </c>
      <c r="O48" s="231">
        <f t="shared" si="6"/>
        <v>1728</v>
      </c>
      <c r="P48" s="191">
        <f t="shared" si="7"/>
        <v>5.3280998293861745E-3</v>
      </c>
      <c r="Q48" s="348"/>
      <c r="R48" s="348"/>
      <c r="S48" s="348"/>
      <c r="T48" s="349"/>
      <c r="V48" s="171"/>
    </row>
    <row r="49" spans="2:22">
      <c r="G49" s="334"/>
      <c r="H49" s="193" t="s">
        <v>660</v>
      </c>
      <c r="I49" s="193">
        <v>16.34</v>
      </c>
      <c r="J49" s="194">
        <v>41854</v>
      </c>
      <c r="K49" s="17">
        <v>100</v>
      </c>
      <c r="L49" s="322">
        <v>15.75</v>
      </c>
      <c r="M49" s="191">
        <f t="shared" si="4"/>
        <v>-3.6107711138310884E-2</v>
      </c>
      <c r="N49" s="231">
        <f t="shared" si="5"/>
        <v>-58.999999999999986</v>
      </c>
      <c r="O49" s="231">
        <f t="shared" si="6"/>
        <v>1575</v>
      </c>
      <c r="P49" s="191">
        <f t="shared" si="7"/>
        <v>4.85634099032594E-3</v>
      </c>
      <c r="Q49" s="346"/>
      <c r="R49" s="346"/>
      <c r="S49" s="346"/>
      <c r="T49" s="347"/>
      <c r="V49" s="171"/>
    </row>
    <row r="50" spans="2:22">
      <c r="G50" s="334"/>
      <c r="H50" s="330" t="s">
        <v>675</v>
      </c>
      <c r="I50" s="193">
        <v>4.34</v>
      </c>
      <c r="J50" s="194">
        <v>41859</v>
      </c>
      <c r="K50" s="17">
        <v>150</v>
      </c>
      <c r="L50" s="322">
        <v>4.76</v>
      </c>
      <c r="M50" s="191">
        <f t="shared" si="4"/>
        <v>9.677419354838708E-2</v>
      </c>
      <c r="N50" s="231">
        <f t="shared" si="5"/>
        <v>62.999999999999986</v>
      </c>
      <c r="O50" s="231">
        <f t="shared" si="6"/>
        <v>714</v>
      </c>
      <c r="P50" s="191">
        <f t="shared" si="7"/>
        <v>2.2015412489477595E-3</v>
      </c>
      <c r="Q50" s="348"/>
      <c r="R50" s="348"/>
      <c r="S50" s="348"/>
      <c r="T50" s="349"/>
      <c r="V50" s="171"/>
    </row>
    <row r="51" spans="2:22">
      <c r="G51" s="334"/>
      <c r="H51" s="100" t="s">
        <v>32</v>
      </c>
      <c r="I51" s="193">
        <v>11.9</v>
      </c>
      <c r="J51" s="194">
        <v>41641</v>
      </c>
      <c r="K51" s="17">
        <v>278</v>
      </c>
      <c r="L51" s="322">
        <v>12.76</v>
      </c>
      <c r="M51" s="191">
        <f t="shared" si="4"/>
        <v>7.2268907563025162E-2</v>
      </c>
      <c r="N51" s="231">
        <f t="shared" si="5"/>
        <v>239.07999999999984</v>
      </c>
      <c r="O51" s="231">
        <f t="shared" si="6"/>
        <v>3547.2799999999997</v>
      </c>
      <c r="P51" s="191">
        <f t="shared" si="7"/>
        <v>1.0937651598833906E-2</v>
      </c>
      <c r="Q51" s="346"/>
      <c r="R51" s="346"/>
      <c r="S51" s="346"/>
      <c r="T51" s="347"/>
      <c r="V51" s="171"/>
    </row>
    <row r="52" spans="2:22">
      <c r="G52" s="334"/>
      <c r="H52" s="332" t="s">
        <v>49</v>
      </c>
      <c r="I52" s="193">
        <v>4.2300000000000004</v>
      </c>
      <c r="J52" s="194">
        <v>41731</v>
      </c>
      <c r="K52" s="17">
        <v>500</v>
      </c>
      <c r="L52" s="322">
        <v>2.17</v>
      </c>
      <c r="M52" s="191">
        <f t="shared" si="4"/>
        <v>-0.48699763593380624</v>
      </c>
      <c r="N52" s="231">
        <f t="shared" si="5"/>
        <v>-1030.0000000000002</v>
      </c>
      <c r="O52" s="231">
        <f t="shared" si="6"/>
        <v>1085</v>
      </c>
      <c r="P52" s="191">
        <f t="shared" si="7"/>
        <v>3.3454793488912034E-3</v>
      </c>
      <c r="Q52" s="348"/>
      <c r="R52" s="348"/>
      <c r="S52" s="348"/>
      <c r="T52" s="349"/>
      <c r="V52" s="171"/>
    </row>
    <row r="53" spans="2:22">
      <c r="G53" s="334"/>
      <c r="H53" s="332" t="s">
        <v>44</v>
      </c>
      <c r="I53" s="193">
        <v>27.11</v>
      </c>
      <c r="J53" s="194">
        <v>41743</v>
      </c>
      <c r="K53" s="17">
        <v>150</v>
      </c>
      <c r="L53" s="322">
        <v>28.81</v>
      </c>
      <c r="M53" s="191">
        <f t="shared" si="4"/>
        <v>6.2707488011803744E-2</v>
      </c>
      <c r="N53" s="231">
        <f t="shared" si="5"/>
        <v>254.99999999999989</v>
      </c>
      <c r="O53" s="231">
        <f t="shared" si="6"/>
        <v>4321.5</v>
      </c>
      <c r="P53" s="191">
        <f t="shared" si="7"/>
        <v>1.3324874660122889E-2</v>
      </c>
      <c r="Q53" s="346"/>
      <c r="R53" s="346"/>
      <c r="S53" s="346"/>
      <c r="T53" s="347"/>
      <c r="V53" s="171"/>
    </row>
    <row r="54" spans="2:22">
      <c r="G54" s="334"/>
      <c r="H54" s="100" t="s">
        <v>44</v>
      </c>
      <c r="I54" s="193">
        <v>24.13</v>
      </c>
      <c r="J54" s="194">
        <v>41845</v>
      </c>
      <c r="K54" s="17">
        <v>50</v>
      </c>
      <c r="L54" s="322">
        <v>28.81</v>
      </c>
      <c r="M54" s="191">
        <f t="shared" si="4"/>
        <v>0.19394944053046001</v>
      </c>
      <c r="N54" s="231">
        <f t="shared" si="5"/>
        <v>234</v>
      </c>
      <c r="O54" s="231">
        <f t="shared" si="6"/>
        <v>1440.5</v>
      </c>
      <c r="P54" s="191">
        <f t="shared" si="7"/>
        <v>4.44162488670763E-3</v>
      </c>
      <c r="Q54" s="348"/>
      <c r="R54" s="348"/>
      <c r="S54" s="348"/>
      <c r="T54" s="349"/>
      <c r="V54" s="171"/>
    </row>
    <row r="55" spans="2:22">
      <c r="G55" s="334"/>
      <c r="H55" s="100" t="s">
        <v>18</v>
      </c>
      <c r="I55" s="193">
        <v>49.77</v>
      </c>
      <c r="J55" s="194">
        <v>41617</v>
      </c>
      <c r="K55" s="17">
        <v>301.38637733574438</v>
      </c>
      <c r="L55" s="322">
        <v>35.86</v>
      </c>
      <c r="M55" s="191">
        <f t="shared" si="4"/>
        <v>-0.27948563391601372</v>
      </c>
      <c r="N55" s="231">
        <f t="shared" si="5"/>
        <v>-4192.2845087402056</v>
      </c>
      <c r="O55" s="231">
        <f t="shared" si="6"/>
        <v>10807.715491259794</v>
      </c>
      <c r="P55" s="191">
        <f t="shared" si="7"/>
        <v>3.3324413810784506E-2</v>
      </c>
      <c r="Q55" s="346"/>
      <c r="R55" s="346"/>
      <c r="S55" s="346"/>
      <c r="T55" s="347"/>
      <c r="V55" s="171"/>
    </row>
    <row r="56" spans="2:22">
      <c r="G56" s="334"/>
      <c r="H56" s="332" t="s">
        <v>628</v>
      </c>
      <c r="I56" s="193">
        <v>44.8</v>
      </c>
      <c r="J56" s="194">
        <v>41666</v>
      </c>
      <c r="K56" s="17">
        <v>100</v>
      </c>
      <c r="L56" s="322">
        <v>35.86</v>
      </c>
      <c r="M56" s="191">
        <f t="shared" si="4"/>
        <v>-0.19955357142857139</v>
      </c>
      <c r="N56" s="231">
        <f t="shared" si="5"/>
        <v>-893.99999999999977</v>
      </c>
      <c r="O56" s="231">
        <f t="shared" si="6"/>
        <v>3586</v>
      </c>
      <c r="P56" s="191">
        <f t="shared" si="7"/>
        <v>1.10570405024183E-2</v>
      </c>
      <c r="Q56" s="348"/>
      <c r="R56" s="348"/>
      <c r="S56" s="348"/>
      <c r="T56" s="349"/>
      <c r="V56" s="171"/>
    </row>
    <row r="57" spans="2:22">
      <c r="B57" s="364" t="s">
        <v>629</v>
      </c>
      <c r="C57" s="364"/>
      <c r="D57" s="364"/>
      <c r="E57" s="364"/>
      <c r="G57" s="334"/>
      <c r="H57" s="100" t="s">
        <v>606</v>
      </c>
      <c r="I57" s="193">
        <v>7.76</v>
      </c>
      <c r="J57" s="194">
        <v>41845</v>
      </c>
      <c r="K57" s="17">
        <v>200</v>
      </c>
      <c r="L57" s="322">
        <v>7.62</v>
      </c>
      <c r="M57" s="191">
        <f t="shared" si="4"/>
        <v>-1.8041237113402022E-2</v>
      </c>
      <c r="N57" s="231">
        <f t="shared" si="5"/>
        <v>-27.999999999999936</v>
      </c>
      <c r="O57" s="231">
        <f t="shared" si="6"/>
        <v>1524</v>
      </c>
      <c r="P57" s="191">
        <f t="shared" si="7"/>
        <v>4.6990880439725293E-3</v>
      </c>
      <c r="Q57" s="348"/>
      <c r="R57" s="348"/>
      <c r="S57" s="348"/>
      <c r="T57" s="349"/>
      <c r="V57" s="171"/>
    </row>
    <row r="58" spans="2:22">
      <c r="B58" s="364"/>
      <c r="C58" s="364"/>
      <c r="D58" s="364"/>
      <c r="E58" s="364"/>
      <c r="G58" s="334"/>
      <c r="H58" s="100" t="s">
        <v>605</v>
      </c>
      <c r="I58" s="193">
        <v>16</v>
      </c>
      <c r="J58" s="194">
        <v>41845</v>
      </c>
      <c r="K58" s="17">
        <v>200</v>
      </c>
      <c r="L58" s="322">
        <v>17.239999999999998</v>
      </c>
      <c r="M58" s="191">
        <f t="shared" si="4"/>
        <v>7.7499999999999902E-2</v>
      </c>
      <c r="N58" s="231">
        <f t="shared" si="5"/>
        <v>247.99999999999969</v>
      </c>
      <c r="O58" s="231">
        <f t="shared" si="6"/>
        <v>3447.9999999999995</v>
      </c>
      <c r="P58" s="191">
        <f t="shared" si="7"/>
        <v>1.0631532529932597E-2</v>
      </c>
      <c r="Q58" s="348"/>
      <c r="R58" s="348"/>
      <c r="S58" s="348"/>
      <c r="T58" s="349"/>
      <c r="V58" s="171"/>
    </row>
    <row r="59" spans="2:22" s="171" customFormat="1">
      <c r="B59" s="364"/>
      <c r="C59" s="364"/>
      <c r="D59" s="364"/>
      <c r="E59" s="364"/>
      <c r="G59" s="334"/>
      <c r="H59" s="332" t="s">
        <v>33</v>
      </c>
      <c r="I59" s="193">
        <v>8.57</v>
      </c>
      <c r="J59" s="194">
        <v>41666</v>
      </c>
      <c r="K59" s="17">
        <v>900</v>
      </c>
      <c r="L59" s="322">
        <v>9.8699999999999992</v>
      </c>
      <c r="M59" s="191">
        <f t="shared" si="4"/>
        <v>0.15169194865810956</v>
      </c>
      <c r="N59" s="231">
        <f t="shared" si="5"/>
        <v>1169.9999999999991</v>
      </c>
      <c r="O59" s="231">
        <f t="shared" si="6"/>
        <v>8883</v>
      </c>
      <c r="P59" s="191">
        <f t="shared" si="7"/>
        <v>2.7389763185438305E-2</v>
      </c>
      <c r="Q59" s="348"/>
      <c r="R59" s="348"/>
      <c r="S59" s="348"/>
      <c r="T59" s="349"/>
    </row>
    <row r="60" spans="2:22" s="171" customFormat="1">
      <c r="B60" s="364"/>
      <c r="C60" s="364"/>
      <c r="D60" s="364"/>
      <c r="E60" s="364"/>
      <c r="G60" s="334"/>
      <c r="H60" s="332" t="s">
        <v>42</v>
      </c>
      <c r="I60" s="193">
        <v>8.7200000000000006</v>
      </c>
      <c r="J60" s="194">
        <v>41676</v>
      </c>
      <c r="K60" s="17">
        <v>200</v>
      </c>
      <c r="L60" s="322">
        <v>9.8699999999999992</v>
      </c>
      <c r="M60" s="191">
        <f t="shared" si="4"/>
        <v>0.13188073394495395</v>
      </c>
      <c r="N60" s="231">
        <f t="shared" si="5"/>
        <v>229.99999999999972</v>
      </c>
      <c r="O60" s="231">
        <f t="shared" si="6"/>
        <v>1973.9999999999998</v>
      </c>
      <c r="P60" s="191">
        <f t="shared" si="7"/>
        <v>6.0866140412085112E-3</v>
      </c>
      <c r="Q60" s="348"/>
      <c r="R60" s="348"/>
      <c r="S60" s="348"/>
      <c r="T60" s="349"/>
    </row>
    <row r="61" spans="2:22" s="171" customFormat="1">
      <c r="B61" s="364"/>
      <c r="C61" s="364"/>
      <c r="D61" s="364"/>
      <c r="E61" s="364"/>
      <c r="G61" s="334"/>
      <c r="H61" s="193" t="s">
        <v>35</v>
      </c>
      <c r="I61" s="193">
        <v>15.95</v>
      </c>
      <c r="J61" s="194">
        <v>41641</v>
      </c>
      <c r="K61" s="17">
        <v>282</v>
      </c>
      <c r="L61" s="322">
        <v>13.66</v>
      </c>
      <c r="M61" s="191">
        <f t="shared" si="4"/>
        <v>-0.14357366771159871</v>
      </c>
      <c r="N61" s="231">
        <f t="shared" si="5"/>
        <v>-645.77999999999975</v>
      </c>
      <c r="O61" s="231">
        <f t="shared" si="6"/>
        <v>3852.12</v>
      </c>
      <c r="P61" s="191">
        <f t="shared" si="7"/>
        <v>1.187759254327261E-2</v>
      </c>
      <c r="Q61" s="348"/>
      <c r="R61" s="348"/>
      <c r="S61" s="348"/>
      <c r="T61" s="349"/>
    </row>
    <row r="62" spans="2:22" s="171" customFormat="1">
      <c r="B62" s="364"/>
      <c r="C62" s="364"/>
      <c r="D62" s="364"/>
      <c r="E62" s="364"/>
      <c r="G62" s="334"/>
      <c r="H62" s="193" t="s">
        <v>35</v>
      </c>
      <c r="I62" s="193">
        <v>15.47</v>
      </c>
      <c r="J62" s="194">
        <v>41724</v>
      </c>
      <c r="K62" s="17">
        <v>100</v>
      </c>
      <c r="L62" s="322">
        <v>13.66</v>
      </c>
      <c r="M62" s="191">
        <f t="shared" si="4"/>
        <v>-0.11700064641241115</v>
      </c>
      <c r="N62" s="231">
        <f t="shared" si="5"/>
        <v>-181.00000000000006</v>
      </c>
      <c r="O62" s="231">
        <f t="shared" si="6"/>
        <v>1366</v>
      </c>
      <c r="P62" s="191">
        <f t="shared" si="7"/>
        <v>4.2119122493874507E-3</v>
      </c>
      <c r="Q62" s="348"/>
      <c r="R62" s="348"/>
      <c r="S62" s="348"/>
      <c r="T62" s="349"/>
    </row>
    <row r="63" spans="2:22" s="171" customFormat="1">
      <c r="B63" s="364"/>
      <c r="C63" s="364"/>
      <c r="D63" s="364"/>
      <c r="E63" s="364"/>
      <c r="G63" s="334"/>
      <c r="H63" s="193" t="s">
        <v>58</v>
      </c>
      <c r="I63" s="193">
        <v>11.23</v>
      </c>
      <c r="J63" s="194">
        <v>41813</v>
      </c>
      <c r="K63" s="17">
        <v>500</v>
      </c>
      <c r="L63" s="322">
        <v>12.95</v>
      </c>
      <c r="M63" s="191">
        <f t="shared" si="4"/>
        <v>0.15316117542297408</v>
      </c>
      <c r="N63" s="231">
        <f t="shared" si="5"/>
        <v>859.99999999999943</v>
      </c>
      <c r="O63" s="231">
        <f t="shared" si="6"/>
        <v>6475</v>
      </c>
      <c r="P63" s="191">
        <f t="shared" si="7"/>
        <v>1.9964957404673311E-2</v>
      </c>
      <c r="Q63" s="348"/>
      <c r="R63" s="348"/>
      <c r="S63" s="348"/>
      <c r="T63" s="349"/>
    </row>
    <row r="64" spans="2:22" s="171" customFormat="1">
      <c r="B64" s="364"/>
      <c r="C64" s="364"/>
      <c r="D64" s="364"/>
      <c r="E64" s="364"/>
      <c r="G64" s="334"/>
      <c r="H64" s="100" t="s">
        <v>588</v>
      </c>
      <c r="I64" s="193">
        <v>23.02</v>
      </c>
      <c r="J64" s="194">
        <v>41830</v>
      </c>
      <c r="K64" s="17">
        <v>150</v>
      </c>
      <c r="L64" s="322">
        <v>23.41</v>
      </c>
      <c r="M64" s="191">
        <f t="shared" si="4"/>
        <v>1.6941789748045204E-2</v>
      </c>
      <c r="N64" s="231">
        <f t="shared" si="5"/>
        <v>58.500000000000085</v>
      </c>
      <c r="O64" s="231">
        <f t="shared" si="6"/>
        <v>3511.5</v>
      </c>
      <c r="P64" s="191">
        <f t="shared" si="7"/>
        <v>1.0827327865098121E-2</v>
      </c>
      <c r="Q64" s="348"/>
      <c r="R64" s="348"/>
      <c r="S64" s="348"/>
      <c r="T64" s="349"/>
    </row>
    <row r="65" spans="2:22" s="171" customFormat="1">
      <c r="B65" s="364"/>
      <c r="C65" s="364"/>
      <c r="D65" s="364"/>
      <c r="E65" s="364"/>
      <c r="G65" s="334"/>
      <c r="H65" s="100" t="s">
        <v>21</v>
      </c>
      <c r="I65" s="193">
        <v>32.6</v>
      </c>
      <c r="J65" s="194">
        <v>41617</v>
      </c>
      <c r="K65" s="17">
        <v>150</v>
      </c>
      <c r="L65" s="322">
        <v>43.89</v>
      </c>
      <c r="M65" s="191">
        <f t="shared" si="4"/>
        <v>0.34631901840490792</v>
      </c>
      <c r="N65" s="231">
        <f t="shared" si="5"/>
        <v>1693.4999999999998</v>
      </c>
      <c r="O65" s="231">
        <f t="shared" si="6"/>
        <v>6583.5</v>
      </c>
      <c r="P65" s="191">
        <f t="shared" si="7"/>
        <v>2.0299505339562429E-2</v>
      </c>
      <c r="Q65" s="346"/>
      <c r="R65" s="346"/>
      <c r="S65" s="346"/>
      <c r="T65" s="347"/>
    </row>
    <row r="66" spans="2:22">
      <c r="B66" s="364"/>
      <c r="C66" s="364"/>
      <c r="D66" s="364"/>
      <c r="E66" s="364"/>
      <c r="G66" s="334"/>
      <c r="H66" s="100" t="s">
        <v>26</v>
      </c>
      <c r="I66" s="193">
        <v>34.53</v>
      </c>
      <c r="J66" s="194">
        <v>41617</v>
      </c>
      <c r="K66" s="17">
        <v>477.84535186794091</v>
      </c>
      <c r="L66" s="322">
        <v>34.5</v>
      </c>
      <c r="M66" s="191">
        <f t="shared" si="4"/>
        <v>-8.688097306690164E-4</v>
      </c>
      <c r="N66" s="231">
        <f t="shared" si="5"/>
        <v>-14.33536055603877</v>
      </c>
      <c r="O66" s="231">
        <f t="shared" si="6"/>
        <v>16485.664639443959</v>
      </c>
      <c r="P66" s="191">
        <f t="shared" si="7"/>
        <v>5.0831751708761024E-2</v>
      </c>
      <c r="Q66" s="348"/>
      <c r="R66" s="348"/>
      <c r="S66" s="348"/>
      <c r="T66" s="349"/>
      <c r="V66" s="171"/>
    </row>
    <row r="67" spans="2:22" ht="18.75" customHeight="1">
      <c r="B67" s="364"/>
      <c r="C67" s="364"/>
      <c r="D67" s="364"/>
      <c r="E67" s="364"/>
      <c r="G67" s="334"/>
      <c r="H67" s="332" t="s">
        <v>26</v>
      </c>
      <c r="I67" s="193">
        <v>32.18</v>
      </c>
      <c r="J67" s="194">
        <v>41697</v>
      </c>
      <c r="K67" s="17">
        <v>100</v>
      </c>
      <c r="L67" s="322">
        <v>34.5</v>
      </c>
      <c r="M67" s="191">
        <f t="shared" si="4"/>
        <v>7.2094468614046003E-2</v>
      </c>
      <c r="N67" s="231">
        <f t="shared" si="5"/>
        <v>232.00000000000003</v>
      </c>
      <c r="O67" s="231">
        <f t="shared" si="6"/>
        <v>3450</v>
      </c>
      <c r="P67" s="191">
        <f t="shared" si="7"/>
        <v>1.0637699312142536E-2</v>
      </c>
      <c r="Q67" s="346"/>
      <c r="R67" s="346"/>
      <c r="S67" s="346"/>
      <c r="T67" s="347"/>
      <c r="V67" s="171"/>
    </row>
    <row r="68" spans="2:22">
      <c r="G68" s="334"/>
      <c r="H68" s="332" t="s">
        <v>63</v>
      </c>
      <c r="I68" s="193">
        <v>42.63</v>
      </c>
      <c r="J68" s="194">
        <v>41854</v>
      </c>
      <c r="K68" s="17">
        <v>75</v>
      </c>
      <c r="L68" s="322">
        <v>44.86</v>
      </c>
      <c r="M68" s="191">
        <f t="shared" ref="M68:M74" si="8">(L68-I68)/I68</f>
        <v>5.2310579404175384E-2</v>
      </c>
      <c r="N68" s="231">
        <f t="shared" ref="N68:N74" si="9">(L68-I68)*K68</f>
        <v>167.24999999999977</v>
      </c>
      <c r="O68" s="231">
        <f t="shared" ref="O68:O74" si="10">L68*K68</f>
        <v>3364.5</v>
      </c>
      <c r="P68" s="191">
        <f t="shared" ref="P68:P74" si="11">O68/$O$82</f>
        <v>1.0374069372667698E-2</v>
      </c>
      <c r="Q68" s="348"/>
      <c r="R68" s="348"/>
      <c r="S68" s="348"/>
      <c r="T68" s="349"/>
      <c r="V68" s="171"/>
    </row>
    <row r="69" spans="2:22">
      <c r="D69" s="311"/>
      <c r="G69" s="334"/>
      <c r="H69" s="193" t="s">
        <v>50</v>
      </c>
      <c r="I69" s="193">
        <v>7.42</v>
      </c>
      <c r="J69" s="194">
        <v>41817</v>
      </c>
      <c r="K69" s="17">
        <v>300</v>
      </c>
      <c r="L69" s="322">
        <v>6.29</v>
      </c>
      <c r="M69" s="191">
        <f t="shared" si="8"/>
        <v>-0.15229110512129379</v>
      </c>
      <c r="N69" s="231">
        <f t="shared" si="9"/>
        <v>-338.99999999999994</v>
      </c>
      <c r="O69" s="231">
        <f t="shared" si="10"/>
        <v>1887</v>
      </c>
      <c r="P69" s="191">
        <f t="shared" si="11"/>
        <v>5.8183590150762219E-3</v>
      </c>
      <c r="Q69" s="346"/>
      <c r="R69" s="346"/>
      <c r="S69" s="346"/>
      <c r="T69" s="347"/>
      <c r="V69" s="171"/>
    </row>
    <row r="70" spans="2:22">
      <c r="D70" s="318"/>
      <c r="G70" s="334"/>
      <c r="H70" s="193" t="s">
        <v>62</v>
      </c>
      <c r="I70" s="193">
        <v>15.95</v>
      </c>
      <c r="J70" s="194">
        <v>41827</v>
      </c>
      <c r="K70" s="17">
        <v>300</v>
      </c>
      <c r="L70" s="322">
        <v>15.54</v>
      </c>
      <c r="M70" s="191">
        <f t="shared" si="8"/>
        <v>-2.5705329153605027E-2</v>
      </c>
      <c r="N70" s="231">
        <f t="shared" si="9"/>
        <v>-123.00000000000004</v>
      </c>
      <c r="O70" s="231">
        <f t="shared" si="10"/>
        <v>4662</v>
      </c>
      <c r="P70" s="191">
        <f t="shared" si="11"/>
        <v>1.4374769331364784E-2</v>
      </c>
      <c r="Q70" s="346"/>
      <c r="R70" s="346"/>
      <c r="S70" s="346"/>
      <c r="T70" s="347"/>
      <c r="V70" s="171"/>
    </row>
    <row r="71" spans="2:22">
      <c r="D71" s="318"/>
      <c r="G71" s="334"/>
      <c r="H71" s="193" t="s">
        <v>51</v>
      </c>
      <c r="I71" s="193">
        <v>9</v>
      </c>
      <c r="J71" s="194">
        <v>41810</v>
      </c>
      <c r="K71" s="17">
        <v>200</v>
      </c>
      <c r="L71" s="322">
        <v>8.6199999999999992</v>
      </c>
      <c r="M71" s="191">
        <f t="shared" si="8"/>
        <v>-4.2222222222222307E-2</v>
      </c>
      <c r="N71" s="231">
        <f t="shared" si="9"/>
        <v>-76.000000000000156</v>
      </c>
      <c r="O71" s="231">
        <f t="shared" si="10"/>
        <v>1723.9999999999998</v>
      </c>
      <c r="P71" s="191">
        <f t="shared" si="11"/>
        <v>5.3157662649662984E-3</v>
      </c>
      <c r="Q71" s="346"/>
      <c r="R71" s="346"/>
      <c r="S71" s="346"/>
      <c r="T71" s="347"/>
      <c r="V71" s="171"/>
    </row>
    <row r="72" spans="2:22">
      <c r="D72" s="318"/>
      <c r="G72" s="334"/>
      <c r="H72" s="100" t="s">
        <v>591</v>
      </c>
      <c r="I72" s="193">
        <v>33.6</v>
      </c>
      <c r="J72" s="194">
        <v>41835</v>
      </c>
      <c r="K72" s="17">
        <v>200</v>
      </c>
      <c r="L72" s="322">
        <v>33.03</v>
      </c>
      <c r="M72" s="191">
        <f t="shared" si="8"/>
        <v>-1.6964285714285723E-2</v>
      </c>
      <c r="N72" s="231">
        <f t="shared" si="9"/>
        <v>-114.00000000000006</v>
      </c>
      <c r="O72" s="231">
        <f t="shared" si="10"/>
        <v>6606</v>
      </c>
      <c r="P72" s="191">
        <f t="shared" si="11"/>
        <v>2.0368881639424231E-2</v>
      </c>
      <c r="Q72" s="346"/>
      <c r="R72" s="346"/>
      <c r="S72" s="346"/>
      <c r="T72" s="347"/>
    </row>
    <row r="73" spans="2:22">
      <c r="D73" s="318"/>
      <c r="G73" s="323"/>
      <c r="H73" s="100" t="s">
        <v>597</v>
      </c>
      <c r="I73" s="193">
        <v>8.26</v>
      </c>
      <c r="J73" s="194">
        <v>41842</v>
      </c>
      <c r="K73" s="17">
        <v>400</v>
      </c>
      <c r="L73" s="322">
        <v>7.88</v>
      </c>
      <c r="M73" s="191">
        <f t="shared" si="8"/>
        <v>-4.6004842615012094E-2</v>
      </c>
      <c r="N73" s="231">
        <f t="shared" si="9"/>
        <v>-151.99999999999994</v>
      </c>
      <c r="O73" s="231">
        <f t="shared" si="10"/>
        <v>3152</v>
      </c>
      <c r="P73" s="191">
        <f t="shared" si="11"/>
        <v>9.7188487628618175E-3</v>
      </c>
      <c r="Q73" s="346"/>
      <c r="R73" s="346"/>
      <c r="S73" s="346"/>
      <c r="T73" s="347"/>
    </row>
    <row r="74" spans="2:22">
      <c r="D74" s="318"/>
      <c r="G74" s="323"/>
      <c r="H74" s="100" t="s">
        <v>608</v>
      </c>
      <c r="I74" s="193">
        <v>12.65</v>
      </c>
      <c r="J74" s="194">
        <v>41845</v>
      </c>
      <c r="K74" s="17">
        <v>300</v>
      </c>
      <c r="L74" s="322">
        <v>13.55</v>
      </c>
      <c r="M74" s="191">
        <f t="shared" si="8"/>
        <v>7.1146245059288557E-2</v>
      </c>
      <c r="N74" s="231">
        <f t="shared" si="9"/>
        <v>270.00000000000011</v>
      </c>
      <c r="O74" s="231">
        <f t="shared" si="10"/>
        <v>4065</v>
      </c>
      <c r="P74" s="191">
        <f t="shared" si="11"/>
        <v>1.2533984841698379E-2</v>
      </c>
      <c r="Q74" s="346"/>
      <c r="R74" s="346"/>
      <c r="S74" s="346"/>
      <c r="T74" s="347"/>
    </row>
    <row r="75" spans="2:22">
      <c r="D75" s="318"/>
      <c r="G75" s="323"/>
      <c r="H75" s="332"/>
      <c r="I75" s="193"/>
      <c r="J75" s="194"/>
      <c r="K75" s="17"/>
      <c r="L75" s="322"/>
      <c r="M75" s="191"/>
      <c r="N75" s="231"/>
      <c r="O75" s="231"/>
      <c r="P75" s="191"/>
      <c r="Q75" s="346"/>
      <c r="R75" s="346"/>
      <c r="S75" s="346"/>
      <c r="T75" s="347"/>
    </row>
    <row r="76" spans="2:22">
      <c r="D76" s="318"/>
      <c r="G76" s="323"/>
      <c r="H76" s="330"/>
      <c r="I76" s="193"/>
      <c r="J76" s="194"/>
      <c r="K76" s="17"/>
      <c r="L76" s="322"/>
      <c r="M76" s="191"/>
      <c r="N76" s="231"/>
      <c r="O76" s="231"/>
      <c r="P76" s="191"/>
      <c r="Q76" s="346"/>
      <c r="R76" s="346"/>
      <c r="S76" s="346"/>
      <c r="T76" s="347"/>
    </row>
    <row r="77" spans="2:22">
      <c r="D77" s="318"/>
      <c r="G77" s="323"/>
      <c r="H77" s="245"/>
      <c r="I77" s="193"/>
      <c r="J77" s="194"/>
      <c r="K77" s="17"/>
      <c r="L77" s="322"/>
      <c r="M77" s="191"/>
      <c r="N77" s="231"/>
      <c r="O77" s="231"/>
      <c r="P77" s="191"/>
      <c r="Q77" s="346"/>
      <c r="R77" s="346"/>
      <c r="S77" s="346"/>
      <c r="T77" s="347"/>
    </row>
    <row r="78" spans="2:22">
      <c r="D78" s="318"/>
      <c r="G78" s="323"/>
      <c r="H78" s="245"/>
      <c r="I78" s="193"/>
      <c r="J78" s="194"/>
      <c r="K78" s="17"/>
      <c r="L78" s="322"/>
      <c r="M78" s="191"/>
      <c r="N78" s="231"/>
      <c r="O78" s="231"/>
      <c r="P78" s="191"/>
      <c r="Q78" s="346"/>
      <c r="R78" s="346"/>
      <c r="S78" s="346"/>
      <c r="T78" s="347"/>
    </row>
    <row r="79" spans="2:22">
      <c r="D79" s="318"/>
      <c r="H79" s="245"/>
      <c r="I79" s="193"/>
      <c r="J79" s="194"/>
      <c r="K79" s="17"/>
      <c r="L79" s="322"/>
      <c r="M79" s="191"/>
      <c r="N79" s="231"/>
      <c r="O79" s="231"/>
      <c r="P79" s="191"/>
      <c r="Q79" s="346"/>
      <c r="R79" s="346"/>
      <c r="S79" s="346"/>
      <c r="T79" s="347"/>
    </row>
    <row r="80" spans="2:22">
      <c r="D80" s="318"/>
      <c r="E80" s="318"/>
      <c r="H80" s="222"/>
      <c r="I80" s="193"/>
      <c r="J80" s="194"/>
      <c r="K80" s="17"/>
      <c r="L80" s="193"/>
      <c r="M80" s="191"/>
      <c r="N80" s="231"/>
      <c r="O80" s="231"/>
      <c r="P80" s="191"/>
      <c r="Q80" s="346"/>
      <c r="R80" s="346"/>
      <c r="S80" s="346"/>
      <c r="T80" s="347"/>
    </row>
    <row r="81" spans="8:20">
      <c r="H81" s="222"/>
      <c r="I81" s="193"/>
      <c r="J81" s="194"/>
      <c r="K81" s="17"/>
      <c r="L81" s="193"/>
      <c r="M81" s="191"/>
      <c r="N81" s="231"/>
      <c r="O81" s="231"/>
      <c r="P81" s="191"/>
      <c r="Q81" s="346"/>
      <c r="R81" s="346"/>
      <c r="S81" s="346"/>
      <c r="T81" s="347"/>
    </row>
    <row r="82" spans="8:20" ht="15.75" thickBot="1">
      <c r="H82" s="290"/>
      <c r="I82" s="289"/>
      <c r="J82" s="289"/>
      <c r="K82" s="289"/>
      <c r="L82" s="289"/>
      <c r="M82" s="289"/>
      <c r="N82" s="293">
        <f>SUM(N5:N81)</f>
        <v>9371.5276554826087</v>
      </c>
      <c r="O82" s="293">
        <f>SUM(O4:O81)</f>
        <v>324318.24765548261</v>
      </c>
      <c r="P82" s="292"/>
      <c r="Q82" s="346"/>
      <c r="R82" s="346"/>
      <c r="S82" s="346"/>
      <c r="T82" s="347"/>
    </row>
    <row r="83" spans="8:20">
      <c r="Q83" s="346"/>
      <c r="R83" s="346"/>
      <c r="S83" s="346"/>
      <c r="T83" s="347"/>
    </row>
    <row r="84" spans="8:20" ht="15.75" thickBot="1">
      <c r="Q84" s="344"/>
      <c r="R84" s="344"/>
      <c r="S84" s="344"/>
      <c r="T84" s="345"/>
    </row>
  </sheetData>
  <sortState ref="H5:P76">
    <sortCondition ref="H4"/>
  </sortState>
  <mergeCells count="109">
    <mergeCell ref="Q70:T70"/>
    <mergeCell ref="B12:E12"/>
    <mergeCell ref="B57:E67"/>
    <mergeCell ref="Q67:T67"/>
    <mergeCell ref="Q68:T68"/>
    <mergeCell ref="Q69:T69"/>
    <mergeCell ref="Q59:T59"/>
    <mergeCell ref="Q64:T64"/>
    <mergeCell ref="Q60:T60"/>
    <mergeCell ref="Q61:T61"/>
    <mergeCell ref="Q62:T62"/>
    <mergeCell ref="Q63:T63"/>
    <mergeCell ref="B27:D27"/>
    <mergeCell ref="B13:D13"/>
    <mergeCell ref="B14:D14"/>
    <mergeCell ref="B15:D15"/>
    <mergeCell ref="Q26:T26"/>
    <mergeCell ref="Q31:T31"/>
    <mergeCell ref="Q32:T32"/>
    <mergeCell ref="Q33:T33"/>
    <mergeCell ref="Q34:T34"/>
    <mergeCell ref="B16:D16"/>
    <mergeCell ref="Q24:T24"/>
    <mergeCell ref="Q16:T16"/>
    <mergeCell ref="Q2:T2"/>
    <mergeCell ref="V2:W2"/>
    <mergeCell ref="Q4:T4"/>
    <mergeCell ref="Q5:T5"/>
    <mergeCell ref="Q15:T15"/>
    <mergeCell ref="Q6:T6"/>
    <mergeCell ref="Q7:T7"/>
    <mergeCell ref="Q8:T8"/>
    <mergeCell ref="Q9:T9"/>
    <mergeCell ref="Q10:T10"/>
    <mergeCell ref="Q3:T3"/>
    <mergeCell ref="Q11:T11"/>
    <mergeCell ref="Q12:T12"/>
    <mergeCell ref="Q13:T13"/>
    <mergeCell ref="Q14:T14"/>
    <mergeCell ref="B17:E17"/>
    <mergeCell ref="B18:D18"/>
    <mergeCell ref="B19:D19"/>
    <mergeCell ref="B26:D26"/>
    <mergeCell ref="Q27:T27"/>
    <mergeCell ref="Q28:T28"/>
    <mergeCell ref="Q29:T29"/>
    <mergeCell ref="Q30:T30"/>
    <mergeCell ref="B21:D21"/>
    <mergeCell ref="B22:D22"/>
    <mergeCell ref="B23:D23"/>
    <mergeCell ref="B24:D24"/>
    <mergeCell ref="B25:D25"/>
    <mergeCell ref="Q17:T17"/>
    <mergeCell ref="Q18:T18"/>
    <mergeCell ref="Q19:T19"/>
    <mergeCell ref="Q25:T25"/>
    <mergeCell ref="Q20:T20"/>
    <mergeCell ref="Q21:T21"/>
    <mergeCell ref="Q22:T22"/>
    <mergeCell ref="Q23:T23"/>
    <mergeCell ref="B20:D20"/>
    <mergeCell ref="Q51:T51"/>
    <mergeCell ref="Q52:T52"/>
    <mergeCell ref="Q53:T53"/>
    <mergeCell ref="Q48:T48"/>
    <mergeCell ref="B5:D5"/>
    <mergeCell ref="B6:D6"/>
    <mergeCell ref="B7:D7"/>
    <mergeCell ref="B8:D8"/>
    <mergeCell ref="B9:D9"/>
    <mergeCell ref="B10:D10"/>
    <mergeCell ref="Q43:T43"/>
    <mergeCell ref="Q44:T44"/>
    <mergeCell ref="Q45:T45"/>
    <mergeCell ref="Q46:T46"/>
    <mergeCell ref="Q47:T47"/>
    <mergeCell ref="Q38:T38"/>
    <mergeCell ref="Q39:T39"/>
    <mergeCell ref="Q40:T40"/>
    <mergeCell ref="Q41:T41"/>
    <mergeCell ref="Q42:T42"/>
    <mergeCell ref="Q35:T35"/>
    <mergeCell ref="Q36:T36"/>
    <mergeCell ref="Q37:T37"/>
    <mergeCell ref="B11:D11"/>
    <mergeCell ref="B3:E4"/>
    <mergeCell ref="Q84:T84"/>
    <mergeCell ref="Q79:T79"/>
    <mergeCell ref="Q76:T76"/>
    <mergeCell ref="Q77:T77"/>
    <mergeCell ref="Q78:T78"/>
    <mergeCell ref="Q83:T83"/>
    <mergeCell ref="Q71:T71"/>
    <mergeCell ref="Q72:T72"/>
    <mergeCell ref="Q73:T73"/>
    <mergeCell ref="Q74:T74"/>
    <mergeCell ref="Q75:T75"/>
    <mergeCell ref="Q80:T80"/>
    <mergeCell ref="Q81:T81"/>
    <mergeCell ref="Q82:T82"/>
    <mergeCell ref="Q66:T66"/>
    <mergeCell ref="Q54:T54"/>
    <mergeCell ref="Q55:T55"/>
    <mergeCell ref="Q56:T56"/>
    <mergeCell ref="Q57:T57"/>
    <mergeCell ref="Q65:T65"/>
    <mergeCell ref="Q58:T58"/>
    <mergeCell ref="Q49:T49"/>
    <mergeCell ref="Q50:T50"/>
  </mergeCell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dimension ref="A1:AL498"/>
  <sheetViews>
    <sheetView topLeftCell="A466" zoomScale="90" zoomScaleNormal="90" workbookViewId="0">
      <selection activeCell="N486" sqref="N486"/>
    </sheetView>
  </sheetViews>
  <sheetFormatPr defaultRowHeight="15"/>
  <cols>
    <col min="1" max="1" width="12.7109375" customWidth="1"/>
    <col min="2" max="2" width="9.85546875" customWidth="1"/>
    <col min="3" max="3" width="23.85546875" customWidth="1"/>
    <col min="4" max="4" width="15.5703125" customWidth="1"/>
    <col min="5" max="5" width="30.7109375" customWidth="1"/>
    <col min="6" max="6" width="19.7109375" customWidth="1"/>
    <col min="7" max="7" width="20.85546875" customWidth="1"/>
    <col min="8" max="8" width="23.42578125" customWidth="1"/>
    <col min="9" max="9" width="16.5703125" customWidth="1"/>
    <col min="10" max="10" width="18" customWidth="1"/>
    <col min="11" max="11" width="16.85546875" customWidth="1"/>
    <col min="12" max="12" width="19.140625" customWidth="1"/>
    <col min="13" max="13" width="17.5703125" customWidth="1"/>
    <col min="14" max="14" width="20.85546875" customWidth="1"/>
    <col min="15" max="15" width="14.7109375" customWidth="1"/>
    <col min="16" max="17" width="13" customWidth="1"/>
    <col min="18" max="18" width="16.42578125" customWidth="1"/>
    <col min="19" max="20" width="15.85546875" customWidth="1"/>
    <col min="21" max="21" width="23" customWidth="1"/>
    <col min="22" max="22" width="15.85546875" customWidth="1"/>
    <col min="23" max="23" width="21.7109375" customWidth="1"/>
    <col min="24" max="24" width="15.85546875" customWidth="1"/>
    <col min="25" max="25" width="14.85546875" customWidth="1"/>
    <col min="26" max="26" width="14.28515625" customWidth="1"/>
    <col min="27" max="27" width="16.28515625" customWidth="1"/>
    <col min="28" max="28" width="18.28515625" customWidth="1"/>
    <col min="29" max="29" width="24.28515625" customWidth="1"/>
    <col min="30" max="30" width="26.7109375" customWidth="1"/>
    <col min="31" max="31" width="28.28515625" customWidth="1"/>
    <col min="34" max="34" width="10.28515625" customWidth="1"/>
  </cols>
  <sheetData>
    <row r="1" spans="3:38" ht="15.75" thickBot="1"/>
    <row r="2" spans="3:38">
      <c r="C2" s="560" t="s">
        <v>554</v>
      </c>
      <c r="D2" s="361"/>
      <c r="E2" s="361"/>
      <c r="F2" s="264"/>
      <c r="H2" s="560" t="s">
        <v>525</v>
      </c>
      <c r="I2" s="362"/>
    </row>
    <row r="3" spans="3:38">
      <c r="C3" s="353" t="s">
        <v>1</v>
      </c>
      <c r="D3" s="354"/>
      <c r="E3" s="354"/>
      <c r="F3" s="263">
        <v>300000</v>
      </c>
      <c r="H3" s="561" t="s">
        <v>523</v>
      </c>
      <c r="I3" s="562"/>
    </row>
    <row r="4" spans="3:38">
      <c r="C4" s="355" t="s">
        <v>555</v>
      </c>
      <c r="D4" s="356"/>
      <c r="E4" s="357"/>
      <c r="F4" s="263">
        <f>N480</f>
        <v>24440.369600000038</v>
      </c>
      <c r="H4" s="563" t="s">
        <v>549</v>
      </c>
      <c r="I4" s="564"/>
    </row>
    <row r="5" spans="3:38">
      <c r="C5" s="435"/>
      <c r="D5" s="436"/>
      <c r="E5" s="436"/>
      <c r="F5" s="437"/>
      <c r="H5" s="565" t="s">
        <v>547</v>
      </c>
      <c r="I5" s="566"/>
      <c r="AH5" s="418" t="s">
        <v>546</v>
      </c>
      <c r="AI5" s="418"/>
      <c r="AK5" s="418" t="s">
        <v>543</v>
      </c>
      <c r="AL5" s="418"/>
    </row>
    <row r="6" spans="3:38">
      <c r="C6" s="438"/>
      <c r="D6" s="439"/>
      <c r="E6" s="439"/>
      <c r="F6" s="440"/>
      <c r="H6" s="567" t="s">
        <v>524</v>
      </c>
      <c r="I6" s="568"/>
      <c r="L6" s="296"/>
      <c r="M6" s="296"/>
      <c r="AH6" s="171" t="s">
        <v>71</v>
      </c>
      <c r="AI6" s="296" t="s">
        <v>625</v>
      </c>
      <c r="AK6" s="296" t="s">
        <v>54</v>
      </c>
      <c r="AL6" s="265"/>
    </row>
    <row r="7" spans="3:38" ht="15.75" thickBot="1">
      <c r="C7" s="438"/>
      <c r="D7" s="439"/>
      <c r="E7" s="439"/>
      <c r="F7" s="440"/>
      <c r="H7" s="519" t="s">
        <v>548</v>
      </c>
      <c r="I7" s="520"/>
      <c r="L7" s="296"/>
      <c r="M7" s="296"/>
      <c r="AH7" s="171" t="s">
        <v>50</v>
      </c>
      <c r="AI7" s="296" t="s">
        <v>626</v>
      </c>
      <c r="AK7" s="296" t="s">
        <v>17</v>
      </c>
      <c r="AL7" s="265"/>
    </row>
    <row r="8" spans="3:38" ht="15.75" thickBot="1">
      <c r="C8" s="441"/>
      <c r="D8" s="442"/>
      <c r="E8" s="442"/>
      <c r="F8" s="443"/>
      <c r="L8" s="296"/>
      <c r="M8" s="296"/>
      <c r="AH8" s="171" t="s">
        <v>85</v>
      </c>
      <c r="AI8" s="296" t="s">
        <v>627</v>
      </c>
      <c r="AK8" s="296" t="s">
        <v>14</v>
      </c>
      <c r="AL8" s="296"/>
    </row>
    <row r="9" spans="3:38">
      <c r="C9" s="353" t="s">
        <v>551</v>
      </c>
      <c r="D9" s="354"/>
      <c r="E9" s="354"/>
      <c r="F9" s="275">
        <v>41617</v>
      </c>
      <c r="H9" s="543" t="s">
        <v>522</v>
      </c>
      <c r="I9" s="544"/>
      <c r="J9" s="545"/>
      <c r="L9" s="296"/>
      <c r="M9" s="296"/>
      <c r="AH9" s="171" t="s">
        <v>45</v>
      </c>
      <c r="AI9" s="296" t="s">
        <v>53</v>
      </c>
      <c r="AK9" s="296" t="s">
        <v>30</v>
      </c>
      <c r="AL9" s="296"/>
    </row>
    <row r="10" spans="3:38" ht="15" customHeight="1">
      <c r="C10" s="355" t="s">
        <v>552</v>
      </c>
      <c r="D10" s="356"/>
      <c r="E10" s="356"/>
      <c r="F10" s="274">
        <v>41868</v>
      </c>
      <c r="H10" s="546" t="s">
        <v>521</v>
      </c>
      <c r="I10" s="547"/>
      <c r="J10" s="548"/>
      <c r="L10" s="296"/>
      <c r="M10" s="296"/>
      <c r="AH10" s="171" t="s">
        <v>25</v>
      </c>
      <c r="AI10" s="296" t="s">
        <v>67</v>
      </c>
      <c r="AK10" s="296"/>
      <c r="AL10" s="296"/>
    </row>
    <row r="11" spans="3:38" ht="30.75" customHeight="1">
      <c r="C11" s="552" t="s">
        <v>619</v>
      </c>
      <c r="D11" s="553"/>
      <c r="E11" s="554"/>
      <c r="F11" s="263">
        <f>M74+M75+M76+M77+M78+M79+M80+M81+M82+M83+M84+M85+M87+M88+M89+M90+M91+M97+M98+M99+M101+M102++M104+M106+M110+M111+M114+M105+M119+M120+M136+M140+M141+M146+M152+M153+M154+M156+M165+M177+M179+M181+M193+M199+M200+M201+M203+M206+M209+M218+M227+M228+M230+M243+M244+M253+M254+M255+M256+M257+M258+M264+M265+M276+M278+M289+M293+M315+M316+M319+M320+M321+M326+M327+M328+M329+M330+M331+M332+M335+M337+M339+M350+M353+M354+M356+M358+M359+M360+M369+M373+M365+M338+M380+M381+M382+M383+M384+M386+M387+M388+M389+M390+M392+M400+M403+M404+M409+M412+M413+M414+M416+M417+M419+M420+M422+M424+M425+M426+M427+M432+M433+M434+M440+M442+M443+M449+M452+M453+M454+M455+M456+M458+M459+M460+M461+M464+M465+M466+M468</f>
        <v>9096.06</v>
      </c>
      <c r="H11" s="546"/>
      <c r="I11" s="547"/>
      <c r="J11" s="548"/>
      <c r="L11" s="296"/>
      <c r="M11" s="296"/>
      <c r="AH11" s="203" t="s">
        <v>79</v>
      </c>
      <c r="AI11" s="296" t="s">
        <v>66</v>
      </c>
      <c r="AK11" s="296"/>
      <c r="AL11" s="296"/>
    </row>
    <row r="12" spans="3:38">
      <c r="C12" s="355" t="s">
        <v>6</v>
      </c>
      <c r="D12" s="356"/>
      <c r="E12" s="357"/>
      <c r="F12" s="263">
        <f>M109+M113+M121+M130+M131+M132+M163+M164+M179+M192+M219+M235+M291+M296+M297+M298+M299+M300+M301+M302+M303+M304+M305+M306+M307+M308+M314+M318+M333+M347+M349+M367+M368+M374+M375+M393+M394+M395+M396+M428+M429+M430+M431</f>
        <v>4345.6396000000004</v>
      </c>
      <c r="H12" s="546"/>
      <c r="I12" s="547"/>
      <c r="J12" s="548"/>
      <c r="AH12" s="171" t="s">
        <v>76</v>
      </c>
      <c r="AI12" s="296" t="s">
        <v>65</v>
      </c>
    </row>
    <row r="13" spans="3:38">
      <c r="C13" s="444"/>
      <c r="D13" s="445"/>
      <c r="E13" s="445"/>
      <c r="F13" s="446"/>
      <c r="H13" s="546"/>
      <c r="I13" s="547"/>
      <c r="J13" s="548"/>
      <c r="AH13" s="171" t="s">
        <v>74</v>
      </c>
      <c r="AI13" s="296" t="s">
        <v>64</v>
      </c>
    </row>
    <row r="14" spans="3:38">
      <c r="C14" s="353" t="s">
        <v>7</v>
      </c>
      <c r="D14" s="354"/>
      <c r="E14" s="354"/>
      <c r="F14" s="263">
        <v>15000</v>
      </c>
      <c r="H14" s="546"/>
      <c r="I14" s="547"/>
      <c r="J14" s="548"/>
      <c r="AH14" s="171" t="s">
        <v>72</v>
      </c>
      <c r="AI14" s="296" t="s">
        <v>63</v>
      </c>
    </row>
    <row r="15" spans="3:38">
      <c r="C15" s="353" t="s">
        <v>8</v>
      </c>
      <c r="D15" s="354"/>
      <c r="E15" s="354"/>
      <c r="F15" s="262">
        <v>1.06</v>
      </c>
      <c r="H15" s="546"/>
      <c r="I15" s="547"/>
      <c r="J15" s="548"/>
      <c r="AH15" s="171" t="s">
        <v>70</v>
      </c>
      <c r="AI15" s="296" t="s">
        <v>68</v>
      </c>
    </row>
    <row r="16" spans="3:38">
      <c r="C16" s="355" t="s">
        <v>9</v>
      </c>
      <c r="D16" s="356"/>
      <c r="E16" s="357"/>
      <c r="F16" s="261">
        <v>0.96</v>
      </c>
      <c r="H16" s="546"/>
      <c r="I16" s="547"/>
      <c r="J16" s="548"/>
      <c r="AH16" s="171" t="s">
        <v>69</v>
      </c>
    </row>
    <row r="17" spans="1:34">
      <c r="C17" s="355" t="s">
        <v>10</v>
      </c>
      <c r="D17" s="356"/>
      <c r="E17" s="357"/>
      <c r="F17" s="260">
        <f>Holdings!N82</f>
        <v>9371.5276554826087</v>
      </c>
      <c r="H17" s="546"/>
      <c r="I17" s="547"/>
      <c r="J17" s="548"/>
      <c r="AH17" s="171"/>
    </row>
    <row r="18" spans="1:34">
      <c r="C18" s="444"/>
      <c r="D18" s="445"/>
      <c r="E18" s="445"/>
      <c r="F18" s="446"/>
      <c r="H18" s="546"/>
      <c r="I18" s="547"/>
      <c r="J18" s="548"/>
      <c r="AH18" s="171"/>
    </row>
    <row r="19" spans="1:34">
      <c r="C19" s="359" t="s">
        <v>621</v>
      </c>
      <c r="D19" s="360"/>
      <c r="E19" s="360"/>
      <c r="F19" s="258">
        <v>41846</v>
      </c>
      <c r="H19" s="546"/>
      <c r="I19" s="547"/>
      <c r="J19" s="548"/>
      <c r="AH19" s="171"/>
    </row>
    <row r="20" spans="1:34" ht="15.75" customHeight="1" thickBot="1">
      <c r="C20" s="365" t="s">
        <v>622</v>
      </c>
      <c r="D20" s="366"/>
      <c r="E20" s="366"/>
      <c r="F20" s="297">
        <v>41846</v>
      </c>
      <c r="H20" s="549"/>
      <c r="I20" s="550"/>
      <c r="J20" s="551"/>
      <c r="AH20" s="171"/>
    </row>
    <row r="21" spans="1:34">
      <c r="C21" s="16"/>
      <c r="D21" s="16"/>
      <c r="E21" s="16"/>
      <c r="F21" s="15"/>
      <c r="AH21" s="171"/>
    </row>
    <row r="22" spans="1:34" ht="15.75" thickBot="1">
      <c r="AH22" s="171"/>
    </row>
    <row r="23" spans="1:34">
      <c r="C23" s="432" t="s">
        <v>623</v>
      </c>
      <c r="D23" s="433"/>
      <c r="E23" s="433"/>
      <c r="F23" s="433"/>
      <c r="G23" s="433"/>
      <c r="H23" s="433"/>
      <c r="I23" s="433"/>
      <c r="J23" s="433"/>
      <c r="K23" s="433"/>
      <c r="L23" s="433"/>
      <c r="M23" s="433"/>
      <c r="N23" s="433"/>
      <c r="O23" s="433"/>
      <c r="P23" s="433"/>
      <c r="Q23" s="433"/>
      <c r="R23" s="433"/>
      <c r="S23" s="433"/>
      <c r="T23" s="433"/>
      <c r="U23" s="433"/>
      <c r="V23" s="433"/>
      <c r="W23" s="433"/>
      <c r="X23" s="433"/>
      <c r="Y23" s="433"/>
      <c r="Z23" s="433"/>
      <c r="AA23" s="433"/>
      <c r="AB23" s="433"/>
      <c r="AC23" s="433"/>
      <c r="AD23" s="433"/>
      <c r="AE23" s="434"/>
      <c r="AH23" s="171"/>
    </row>
    <row r="24" spans="1:34">
      <c r="C24" s="255"/>
      <c r="D24" s="254"/>
      <c r="E24" s="254"/>
      <c r="F24" s="254"/>
      <c r="G24" s="254" t="s">
        <v>520</v>
      </c>
      <c r="H24" s="254"/>
      <c r="I24" s="254"/>
      <c r="J24" s="254"/>
      <c r="K24" s="257"/>
      <c r="L24" s="257"/>
      <c r="M24" s="257"/>
      <c r="N24" s="257"/>
      <c r="O24" s="257"/>
      <c r="P24" s="254"/>
      <c r="Q24" s="254"/>
      <c r="R24" s="254"/>
      <c r="S24" s="242"/>
      <c r="T24" s="242"/>
      <c r="U24" s="242"/>
      <c r="V24" s="242"/>
      <c r="W24" s="242"/>
      <c r="X24" s="256"/>
      <c r="Y24" s="354"/>
      <c r="Z24" s="354"/>
      <c r="AA24" s="354"/>
      <c r="AB24" s="254"/>
      <c r="AC24" s="254"/>
      <c r="AD24" s="221"/>
      <c r="AE24" s="253"/>
      <c r="AH24" s="171"/>
    </row>
    <row r="25" spans="1:34">
      <c r="C25" s="255" t="s">
        <v>11</v>
      </c>
      <c r="D25" s="254" t="s">
        <v>12</v>
      </c>
      <c r="E25" s="254" t="s">
        <v>13</v>
      </c>
      <c r="F25" s="254" t="s">
        <v>519</v>
      </c>
      <c r="G25" s="254" t="s">
        <v>519</v>
      </c>
      <c r="H25" s="254" t="s">
        <v>518</v>
      </c>
      <c r="I25" s="254" t="s">
        <v>517</v>
      </c>
      <c r="J25" s="254" t="s">
        <v>516</v>
      </c>
      <c r="K25" s="254" t="s">
        <v>515</v>
      </c>
      <c r="L25" s="254" t="s">
        <v>514</v>
      </c>
      <c r="M25" s="254" t="s">
        <v>513</v>
      </c>
      <c r="N25" s="254" t="s">
        <v>512</v>
      </c>
      <c r="O25" s="254" t="s">
        <v>511</v>
      </c>
      <c r="P25" s="254" t="s">
        <v>510</v>
      </c>
      <c r="Q25" s="221"/>
      <c r="R25" s="221"/>
      <c r="S25" s="221"/>
      <c r="T25" s="221"/>
      <c r="U25" s="221"/>
      <c r="V25" s="221"/>
      <c r="W25" s="221"/>
      <c r="X25" s="221"/>
      <c r="Y25" s="354"/>
      <c r="Z25" s="354"/>
      <c r="AA25" s="354"/>
      <c r="AB25" s="254"/>
      <c r="AC25" s="254"/>
      <c r="AD25" s="221"/>
      <c r="AE25" s="253"/>
      <c r="AF25" s="1"/>
      <c r="AH25" s="171"/>
    </row>
    <row r="26" spans="1:34">
      <c r="C26" s="247" t="s">
        <v>14</v>
      </c>
      <c r="D26" s="242">
        <v>46.64</v>
      </c>
      <c r="E26" s="246">
        <v>41617</v>
      </c>
      <c r="F26" s="242">
        <v>21.34</v>
      </c>
      <c r="G26" s="242">
        <v>18</v>
      </c>
      <c r="H26" s="193">
        <v>0</v>
      </c>
      <c r="I26" s="250">
        <v>191</v>
      </c>
      <c r="J26" s="250">
        <v>1500</v>
      </c>
      <c r="K26" s="232">
        <v>0.12733333333333333</v>
      </c>
      <c r="L26" s="232">
        <v>2.81E-2</v>
      </c>
      <c r="M26" s="232">
        <v>4.5314353499406881</v>
      </c>
      <c r="N26" s="242">
        <v>152.08000000000001</v>
      </c>
      <c r="O26" s="232">
        <v>0.69331930562861654</v>
      </c>
      <c r="P26" s="241">
        <v>1</v>
      </c>
      <c r="Q26" s="17"/>
      <c r="R26" s="231"/>
      <c r="S26" s="191"/>
      <c r="T26" s="231"/>
      <c r="U26" s="231"/>
      <c r="V26" s="269"/>
      <c r="W26" s="269"/>
      <c r="X26" s="269"/>
      <c r="Y26" s="429"/>
      <c r="Z26" s="429"/>
      <c r="AA26" s="429"/>
      <c r="AB26" s="242"/>
      <c r="AC26" s="242"/>
      <c r="AD26" s="193"/>
      <c r="AE26" s="252"/>
      <c r="AF26" s="8"/>
      <c r="AH26" s="171"/>
    </row>
    <row r="27" spans="1:34">
      <c r="C27" s="247" t="s">
        <v>15</v>
      </c>
      <c r="D27" s="242">
        <v>17.11</v>
      </c>
      <c r="E27" s="246">
        <v>41617</v>
      </c>
      <c r="F27" s="242">
        <v>13.8</v>
      </c>
      <c r="G27" s="242">
        <v>14.2</v>
      </c>
      <c r="H27" s="191">
        <v>2.8000000000000001E-2</v>
      </c>
      <c r="I27" s="250">
        <v>36</v>
      </c>
      <c r="J27" s="250">
        <v>322</v>
      </c>
      <c r="K27" s="232">
        <v>0.11180124223602485</v>
      </c>
      <c r="L27" s="232">
        <v>2.81E-2</v>
      </c>
      <c r="M27" s="232">
        <v>3.9786918945204572</v>
      </c>
      <c r="N27" s="242">
        <v>50.39</v>
      </c>
      <c r="O27" s="232">
        <v>0.66044850168684266</v>
      </c>
      <c r="P27" s="241">
        <v>1</v>
      </c>
      <c r="Q27" s="17"/>
      <c r="R27" s="231"/>
      <c r="S27" s="191"/>
      <c r="T27" s="231"/>
      <c r="U27" s="231"/>
      <c r="V27" s="269"/>
      <c r="W27" s="269"/>
      <c r="X27" s="269"/>
      <c r="Y27" s="348"/>
      <c r="Z27" s="348"/>
      <c r="AA27" s="348"/>
      <c r="AB27" s="242"/>
      <c r="AC27" s="242"/>
      <c r="AD27" s="193"/>
      <c r="AE27" s="251"/>
      <c r="AF27" s="14"/>
      <c r="AH27" s="171"/>
    </row>
    <row r="28" spans="1:34">
      <c r="C28" s="247" t="s">
        <v>16</v>
      </c>
      <c r="D28" s="242">
        <v>66.95</v>
      </c>
      <c r="E28" s="246">
        <v>41617</v>
      </c>
      <c r="F28" s="242">
        <v>30</v>
      </c>
      <c r="G28" s="242">
        <v>13.5</v>
      </c>
      <c r="H28" s="193">
        <v>0</v>
      </c>
      <c r="I28" s="250">
        <v>2800</v>
      </c>
      <c r="J28" s="242">
        <v>54000</v>
      </c>
      <c r="K28" s="232">
        <v>5.185185185185185E-2</v>
      </c>
      <c r="L28" s="232">
        <v>2.81E-2</v>
      </c>
      <c r="M28" s="232">
        <v>1.8452616317385</v>
      </c>
      <c r="N28" s="242">
        <v>107.75</v>
      </c>
      <c r="O28" s="232">
        <v>0.37865429234338743</v>
      </c>
      <c r="P28" s="241">
        <v>1.2</v>
      </c>
      <c r="Q28" s="17"/>
      <c r="R28" s="231"/>
      <c r="S28" s="191"/>
      <c r="T28" s="231"/>
      <c r="U28" s="231"/>
      <c r="V28" s="269"/>
      <c r="W28" s="269"/>
      <c r="X28" s="269"/>
      <c r="Y28" s="425"/>
      <c r="Z28" s="426"/>
      <c r="AA28" s="426"/>
      <c r="AB28" s="242"/>
      <c r="AC28" s="242"/>
      <c r="AD28" s="193"/>
      <c r="AE28" s="249"/>
      <c r="AF28" s="13"/>
      <c r="AH28" s="171"/>
    </row>
    <row r="29" spans="1:34">
      <c r="C29" s="247" t="s">
        <v>17</v>
      </c>
      <c r="D29" s="242">
        <v>72.599999999999994</v>
      </c>
      <c r="E29" s="246">
        <v>41617</v>
      </c>
      <c r="F29" s="242">
        <v>10.4</v>
      </c>
      <c r="G29" s="242">
        <v>10</v>
      </c>
      <c r="H29" s="191">
        <v>1.7000000000000001E-2</v>
      </c>
      <c r="I29" s="242">
        <v>9000</v>
      </c>
      <c r="J29" s="242">
        <v>40000</v>
      </c>
      <c r="K29" s="232">
        <v>0.22500000000000001</v>
      </c>
      <c r="L29" s="232">
        <v>2.81E-2</v>
      </c>
      <c r="M29" s="232">
        <v>8.007117437722421</v>
      </c>
      <c r="N29" s="242">
        <v>275.82</v>
      </c>
      <c r="O29" s="232">
        <v>0.73678485969110286</v>
      </c>
      <c r="P29" s="241">
        <v>1.1000000000000001</v>
      </c>
      <c r="Q29" s="17"/>
      <c r="R29" s="231"/>
      <c r="S29" s="191"/>
      <c r="T29" s="231"/>
      <c r="U29" s="231"/>
      <c r="V29" s="269"/>
      <c r="W29" s="269"/>
      <c r="X29" s="269"/>
      <c r="Y29" s="425"/>
      <c r="Z29" s="426"/>
      <c r="AA29" s="426"/>
      <c r="AB29" s="242"/>
      <c r="AC29" s="242"/>
      <c r="AD29" s="193"/>
      <c r="AE29" s="248"/>
      <c r="AF29" s="8"/>
    </row>
    <row r="30" spans="1:34" ht="15.75">
      <c r="C30" s="247" t="s">
        <v>18</v>
      </c>
      <c r="D30" s="242">
        <v>49.77</v>
      </c>
      <c r="E30" s="246">
        <v>41617</v>
      </c>
      <c r="F30" s="242">
        <v>11.08</v>
      </c>
      <c r="G30" s="242">
        <v>8.84</v>
      </c>
      <c r="H30" s="191">
        <v>4.2999999999999997E-2</v>
      </c>
      <c r="I30" s="244">
        <v>1500</v>
      </c>
      <c r="J30" s="244">
        <v>18000</v>
      </c>
      <c r="K30" s="232">
        <v>8.3333333333333329E-2</v>
      </c>
      <c r="L30" s="232">
        <v>2.81E-2</v>
      </c>
      <c r="M30" s="232">
        <v>2.9655990510083035</v>
      </c>
      <c r="N30" s="242">
        <v>74.650000000000006</v>
      </c>
      <c r="O30" s="232">
        <v>0.3332886805090422</v>
      </c>
      <c r="P30" s="241">
        <v>1</v>
      </c>
      <c r="Q30" s="17"/>
      <c r="R30" s="231"/>
      <c r="S30" s="191"/>
      <c r="T30" s="231"/>
      <c r="U30" s="231"/>
      <c r="V30" s="270"/>
      <c r="W30" s="269"/>
      <c r="X30" s="269"/>
      <c r="Y30" s="425"/>
      <c r="Z30" s="426"/>
      <c r="AA30" s="426"/>
      <c r="AB30" s="242"/>
      <c r="AC30" s="242"/>
      <c r="AD30" s="193"/>
      <c r="AE30" s="248"/>
      <c r="AF30" s="8"/>
    </row>
    <row r="31" spans="1:34" ht="15.75">
      <c r="A31" s="5"/>
      <c r="C31" s="247" t="s">
        <v>19</v>
      </c>
      <c r="D31" s="242">
        <v>15.4</v>
      </c>
      <c r="E31" s="246">
        <v>41617</v>
      </c>
      <c r="F31" s="242" t="s">
        <v>509</v>
      </c>
      <c r="G31" s="242">
        <v>7.62</v>
      </c>
      <c r="H31" s="191">
        <v>1.2E-2</v>
      </c>
      <c r="I31" s="244">
        <v>4000</v>
      </c>
      <c r="J31" s="244">
        <v>15400</v>
      </c>
      <c r="K31" s="232">
        <v>0.25974025974025972</v>
      </c>
      <c r="L31" s="232">
        <v>2.81E-2</v>
      </c>
      <c r="M31" s="232">
        <v>9.2434256135323736</v>
      </c>
      <c r="N31" s="242">
        <v>104.24</v>
      </c>
      <c r="O31" s="232">
        <v>0.85226400613967757</v>
      </c>
      <c r="P31" s="241">
        <v>0.9</v>
      </c>
      <c r="Q31" s="17"/>
      <c r="R31" s="231"/>
      <c r="S31" s="191"/>
      <c r="T31" s="231"/>
      <c r="U31" s="231"/>
      <c r="V31" s="270"/>
      <c r="W31" s="269"/>
      <c r="X31" s="269"/>
      <c r="Y31" s="393"/>
      <c r="Z31" s="430"/>
      <c r="AA31" s="430"/>
      <c r="AB31" s="242"/>
      <c r="AC31" s="242"/>
      <c r="AD31" s="242"/>
      <c r="AE31" s="229"/>
    </row>
    <row r="32" spans="1:34" ht="15.75">
      <c r="C32" s="245" t="s">
        <v>20</v>
      </c>
      <c r="D32" s="242">
        <v>21.28</v>
      </c>
      <c r="E32" s="246">
        <v>41617</v>
      </c>
      <c r="F32" s="242">
        <v>11.5</v>
      </c>
      <c r="G32" s="242">
        <v>10.130000000000001</v>
      </c>
      <c r="H32" s="191">
        <v>3.2000000000000001E-2</v>
      </c>
      <c r="I32" s="244">
        <v>10000</v>
      </c>
      <c r="J32" s="244">
        <v>113000</v>
      </c>
      <c r="K32" s="232">
        <v>8.8495575221238937E-2</v>
      </c>
      <c r="L32" s="232">
        <v>2.81E-2</v>
      </c>
      <c r="M32" s="232">
        <v>3.1493087267344819</v>
      </c>
      <c r="N32" s="242">
        <v>52.46</v>
      </c>
      <c r="O32" s="232">
        <v>0.59435760579489139</v>
      </c>
      <c r="P32" s="241">
        <v>0.9</v>
      </c>
      <c r="Q32" s="17"/>
      <c r="R32" s="231"/>
      <c r="S32" s="191"/>
      <c r="T32" s="231"/>
      <c r="U32" s="231"/>
      <c r="V32" s="270"/>
      <c r="W32" s="269"/>
      <c r="X32" s="269"/>
      <c r="Y32" s="425"/>
      <c r="Z32" s="426"/>
      <c r="AA32" s="426"/>
      <c r="AB32" s="242"/>
      <c r="AC32" s="242"/>
      <c r="AD32" s="242"/>
      <c r="AE32" s="229"/>
    </row>
    <row r="33" spans="3:32">
      <c r="C33" s="247" t="s">
        <v>21</v>
      </c>
      <c r="D33" s="242">
        <v>32.6</v>
      </c>
      <c r="E33" s="246">
        <v>41617</v>
      </c>
      <c r="F33" s="242">
        <v>27.3</v>
      </c>
      <c r="G33" s="242">
        <v>21</v>
      </c>
      <c r="H33" s="191">
        <v>0</v>
      </c>
      <c r="I33" s="244">
        <v>100</v>
      </c>
      <c r="J33" s="244">
        <v>2000</v>
      </c>
      <c r="K33" s="232">
        <v>0.05</v>
      </c>
      <c r="L33" s="232">
        <v>2.81E-2</v>
      </c>
      <c r="M33" s="232">
        <v>1.7793594306049823</v>
      </c>
      <c r="N33" s="242">
        <v>40.94</v>
      </c>
      <c r="O33" s="232">
        <v>0.20371275036638975</v>
      </c>
      <c r="P33" s="241">
        <v>1</v>
      </c>
      <c r="Q33" s="17"/>
      <c r="R33" s="231"/>
      <c r="S33" s="191"/>
      <c r="T33" s="231"/>
      <c r="U33" s="231"/>
      <c r="V33" s="269"/>
      <c r="W33" s="269"/>
      <c r="X33" s="269"/>
      <c r="Y33" s="425"/>
      <c r="Z33" s="426"/>
      <c r="AA33" s="426"/>
      <c r="AB33" s="242"/>
      <c r="AC33" s="242"/>
      <c r="AD33" s="242"/>
      <c r="AE33" s="229"/>
    </row>
    <row r="34" spans="3:32">
      <c r="C34" s="247" t="s">
        <v>22</v>
      </c>
      <c r="D34" s="242">
        <v>31.07</v>
      </c>
      <c r="E34" s="246">
        <v>41617</v>
      </c>
      <c r="F34" s="242" t="s">
        <v>509</v>
      </c>
      <c r="G34" s="242">
        <v>11</v>
      </c>
      <c r="H34" s="191">
        <v>7.0000000000000007E-2</v>
      </c>
      <c r="I34" s="244">
        <v>2500</v>
      </c>
      <c r="J34" s="244">
        <v>18000</v>
      </c>
      <c r="K34" s="232">
        <v>0.1388888888888889</v>
      </c>
      <c r="L34" s="232">
        <v>2.81E-2</v>
      </c>
      <c r="M34" s="232">
        <v>4.9426650850138394</v>
      </c>
      <c r="N34" s="242">
        <v>91.44</v>
      </c>
      <c r="O34" s="232">
        <v>0.66021434820647418</v>
      </c>
      <c r="P34" s="241">
        <v>1.1000000000000001</v>
      </c>
      <c r="Q34" s="17"/>
      <c r="R34" s="231"/>
      <c r="S34" s="191"/>
      <c r="T34" s="231"/>
      <c r="U34" s="231"/>
      <c r="V34" s="269"/>
      <c r="W34" s="269"/>
      <c r="X34" s="269"/>
      <c r="Y34" s="425"/>
      <c r="Z34" s="426"/>
      <c r="AA34" s="426"/>
      <c r="AB34" s="242"/>
      <c r="AC34" s="242"/>
      <c r="AD34" s="242"/>
      <c r="AE34" s="229"/>
    </row>
    <row r="35" spans="3:32">
      <c r="C35" s="247" t="s">
        <v>23</v>
      </c>
      <c r="D35" s="242">
        <v>23.97</v>
      </c>
      <c r="E35" s="246">
        <v>41617</v>
      </c>
      <c r="F35" s="242">
        <v>14.7</v>
      </c>
      <c r="G35" s="242">
        <v>14.8</v>
      </c>
      <c r="H35" s="191">
        <v>0</v>
      </c>
      <c r="I35" s="244">
        <v>80</v>
      </c>
      <c r="J35" s="244">
        <v>1200</v>
      </c>
      <c r="K35" s="232">
        <v>6.6666666666666666E-2</v>
      </c>
      <c r="L35" s="232">
        <v>2.81E-2</v>
      </c>
      <c r="M35" s="232">
        <v>2.3724792408066429</v>
      </c>
      <c r="N35" s="242">
        <v>27.53</v>
      </c>
      <c r="O35" s="232">
        <v>0.12931347620777342</v>
      </c>
      <c r="P35" s="241">
        <v>0.9</v>
      </c>
      <c r="Q35" s="17"/>
      <c r="R35" s="231"/>
      <c r="S35" s="191"/>
      <c r="T35" s="231"/>
      <c r="U35" s="231"/>
      <c r="V35" s="269"/>
      <c r="W35" s="269"/>
      <c r="X35" s="269"/>
      <c r="Y35" s="393"/>
      <c r="Z35" s="430"/>
      <c r="AA35" s="430"/>
      <c r="AB35" s="242"/>
      <c r="AC35" s="242"/>
      <c r="AD35" s="242"/>
      <c r="AE35" s="229"/>
    </row>
    <row r="36" spans="3:32" ht="15.75">
      <c r="C36" s="247" t="s">
        <v>24</v>
      </c>
      <c r="D36" s="242">
        <v>24</v>
      </c>
      <c r="E36" s="246">
        <v>41617</v>
      </c>
      <c r="F36" s="242">
        <v>19.2</v>
      </c>
      <c r="G36" s="242">
        <v>11.7</v>
      </c>
      <c r="H36" s="191">
        <v>1.7000000000000001E-2</v>
      </c>
      <c r="I36" s="242">
        <v>4000</v>
      </c>
      <c r="J36" s="242">
        <v>49000</v>
      </c>
      <c r="K36" s="232">
        <v>8.1632653061224483E-2</v>
      </c>
      <c r="L36" s="232">
        <v>2.81E-2</v>
      </c>
      <c r="M36" s="232">
        <v>2.9050766213958892</v>
      </c>
      <c r="N36" s="242">
        <v>57</v>
      </c>
      <c r="O36" s="232">
        <v>0.57894736842105265</v>
      </c>
      <c r="P36" s="241">
        <v>1.1000000000000001</v>
      </c>
      <c r="Q36" s="17"/>
      <c r="R36" s="231"/>
      <c r="S36" s="191"/>
      <c r="T36" s="231"/>
      <c r="U36" s="231"/>
      <c r="V36" s="270"/>
      <c r="W36" s="269"/>
      <c r="X36" s="269"/>
      <c r="Y36" s="425"/>
      <c r="Z36" s="426"/>
      <c r="AA36" s="426"/>
      <c r="AB36" s="242"/>
      <c r="AC36" s="242"/>
      <c r="AD36" s="242"/>
      <c r="AE36" s="229"/>
    </row>
    <row r="37" spans="3:32" ht="15.75">
      <c r="C37" s="247" t="s">
        <v>25</v>
      </c>
      <c r="D37" s="242">
        <v>20.43</v>
      </c>
      <c r="E37" s="246">
        <v>41617</v>
      </c>
      <c r="F37" s="242">
        <v>26</v>
      </c>
      <c r="G37" s="242">
        <v>18.7</v>
      </c>
      <c r="H37" s="191">
        <v>1.9E-2</v>
      </c>
      <c r="I37" s="242">
        <v>600</v>
      </c>
      <c r="J37" s="242">
        <v>8000</v>
      </c>
      <c r="K37" s="232">
        <v>7.4999999999999997E-2</v>
      </c>
      <c r="L37" s="232">
        <v>2.81E-2</v>
      </c>
      <c r="M37" s="232">
        <v>2.6690391459074734</v>
      </c>
      <c r="N37" s="242">
        <v>32.79</v>
      </c>
      <c r="O37" s="232">
        <v>0.37694419030192133</v>
      </c>
      <c r="P37" s="241">
        <v>1</v>
      </c>
      <c r="Q37" s="17"/>
      <c r="R37" s="231"/>
      <c r="S37" s="191"/>
      <c r="T37" s="231"/>
      <c r="U37" s="231"/>
      <c r="V37" s="270"/>
      <c r="W37" s="269"/>
      <c r="X37" s="269"/>
      <c r="Y37" s="425"/>
      <c r="Z37" s="426"/>
      <c r="AA37" s="426"/>
      <c r="AB37" s="242"/>
      <c r="AC37" s="242"/>
      <c r="AD37" s="242"/>
      <c r="AE37" s="229"/>
      <c r="AF37" s="9"/>
    </row>
    <row r="38" spans="3:32">
      <c r="C38" s="247" t="s">
        <v>26</v>
      </c>
      <c r="D38" s="242">
        <v>34.53</v>
      </c>
      <c r="E38" s="246">
        <v>41617</v>
      </c>
      <c r="F38" s="242">
        <v>25.2</v>
      </c>
      <c r="G38" s="242">
        <v>12.9</v>
      </c>
      <c r="H38" s="191">
        <v>5.0999999999999997E-2</v>
      </c>
      <c r="I38" s="242">
        <v>16000</v>
      </c>
      <c r="J38" s="244">
        <v>181000</v>
      </c>
      <c r="K38" s="232">
        <v>8.8397790055248615E-2</v>
      </c>
      <c r="L38" s="232">
        <v>2.81E-2</v>
      </c>
      <c r="M38" s="232">
        <v>3.1458288275889186</v>
      </c>
      <c r="N38" s="242">
        <v>68.88</v>
      </c>
      <c r="O38" s="232">
        <v>0.49869337979094069</v>
      </c>
      <c r="P38" s="241">
        <v>1.1000000000000001</v>
      </c>
      <c r="Q38" s="17"/>
      <c r="R38" s="231"/>
      <c r="S38" s="191"/>
      <c r="T38" s="231"/>
      <c r="U38" s="231"/>
      <c r="V38" s="269"/>
      <c r="W38" s="269"/>
      <c r="X38" s="269"/>
      <c r="Y38" s="425"/>
      <c r="Z38" s="426"/>
      <c r="AA38" s="426"/>
      <c r="AB38" s="242"/>
      <c r="AC38" s="242"/>
      <c r="AD38" s="242"/>
      <c r="AE38" s="229"/>
      <c r="AF38" s="9"/>
    </row>
    <row r="39" spans="3:32">
      <c r="C39" s="247" t="s">
        <v>27</v>
      </c>
      <c r="D39" s="242">
        <v>15.85</v>
      </c>
      <c r="E39" s="246">
        <v>41617</v>
      </c>
      <c r="F39" s="242">
        <v>12.6</v>
      </c>
      <c r="G39" s="242">
        <v>15.3</v>
      </c>
      <c r="H39" s="191">
        <v>2.9000000000000001E-2</v>
      </c>
      <c r="I39" s="242">
        <v>35</v>
      </c>
      <c r="J39" s="242">
        <v>686</v>
      </c>
      <c r="K39" s="232">
        <v>5.1020408163265307E-2</v>
      </c>
      <c r="L39" s="232">
        <v>2.81E-2</v>
      </c>
      <c r="M39" s="232">
        <v>1.8156728883724309</v>
      </c>
      <c r="N39" s="242">
        <v>31.4</v>
      </c>
      <c r="O39" s="232">
        <v>0.49522292993630573</v>
      </c>
      <c r="P39" s="241">
        <v>0.8</v>
      </c>
      <c r="Q39" s="17"/>
      <c r="R39" s="231"/>
      <c r="S39" s="191"/>
      <c r="T39" s="231"/>
      <c r="U39" s="231"/>
      <c r="V39" s="269"/>
      <c r="W39" s="269"/>
      <c r="X39" s="269"/>
      <c r="Y39" s="393"/>
      <c r="Z39" s="430"/>
      <c r="AA39" s="430"/>
      <c r="AB39" s="242"/>
      <c r="AC39" s="242"/>
      <c r="AD39" s="242"/>
      <c r="AE39" s="229"/>
      <c r="AF39" s="9"/>
    </row>
    <row r="40" spans="3:32">
      <c r="C40" s="247" t="s">
        <v>28</v>
      </c>
      <c r="D40" s="242">
        <v>47.9</v>
      </c>
      <c r="E40" s="246">
        <v>41617</v>
      </c>
      <c r="F40" s="242">
        <v>11.3</v>
      </c>
      <c r="G40" s="242">
        <v>10.1</v>
      </c>
      <c r="H40" s="191">
        <v>0.02</v>
      </c>
      <c r="I40" s="242">
        <v>1200</v>
      </c>
      <c r="J40" s="242">
        <v>5480</v>
      </c>
      <c r="K40" s="232">
        <v>0.21897810218978103</v>
      </c>
      <c r="L40" s="232">
        <v>2.81E-2</v>
      </c>
      <c r="M40" s="232">
        <v>7.7928150245473677</v>
      </c>
      <c r="N40" s="242">
        <v>199.32</v>
      </c>
      <c r="O40" s="232">
        <v>0.75968292193457754</v>
      </c>
      <c r="P40" s="241">
        <v>1</v>
      </c>
      <c r="Q40" s="17"/>
      <c r="R40" s="231"/>
      <c r="S40" s="191"/>
      <c r="T40" s="231"/>
      <c r="U40" s="231"/>
      <c r="V40" s="269"/>
      <c r="W40" s="269"/>
      <c r="X40" s="269"/>
      <c r="Y40" s="425"/>
      <c r="Z40" s="426"/>
      <c r="AA40" s="426"/>
      <c r="AB40" s="242"/>
      <c r="AC40" s="242"/>
      <c r="AD40" s="242"/>
      <c r="AE40" s="229"/>
      <c r="AF40" s="9"/>
    </row>
    <row r="41" spans="3:32">
      <c r="C41" s="247" t="s">
        <v>29</v>
      </c>
      <c r="D41" s="242">
        <v>22.79</v>
      </c>
      <c r="E41" s="246">
        <v>41617</v>
      </c>
      <c r="F41" s="242">
        <v>19.2</v>
      </c>
      <c r="G41" s="242">
        <v>15</v>
      </c>
      <c r="H41" s="191">
        <v>0</v>
      </c>
      <c r="I41" s="242">
        <v>60</v>
      </c>
      <c r="J41" s="242">
        <v>1180</v>
      </c>
      <c r="K41" s="232">
        <v>5.0847457627118647E-2</v>
      </c>
      <c r="L41" s="232">
        <v>2.81E-2</v>
      </c>
      <c r="M41" s="232">
        <v>1.809518065022016</v>
      </c>
      <c r="N41" s="242">
        <v>47.07</v>
      </c>
      <c r="O41" s="232">
        <v>0.51582749097089442</v>
      </c>
      <c r="P41" s="241">
        <v>1.1000000000000001</v>
      </c>
      <c r="Q41" s="17"/>
      <c r="R41" s="231"/>
      <c r="S41" s="191"/>
      <c r="T41" s="231"/>
      <c r="U41" s="231"/>
      <c r="V41" s="269"/>
      <c r="W41" s="269"/>
      <c r="X41" s="269"/>
      <c r="Y41" s="393"/>
      <c r="Z41" s="430"/>
      <c r="AA41" s="430"/>
      <c r="AB41" s="242"/>
      <c r="AC41" s="242"/>
      <c r="AD41" s="242"/>
      <c r="AE41" s="229"/>
      <c r="AF41" s="9"/>
    </row>
    <row r="42" spans="3:32" ht="15.75">
      <c r="C42" s="294" t="s">
        <v>616</v>
      </c>
      <c r="D42" s="242"/>
      <c r="E42" s="246"/>
      <c r="F42" s="242"/>
      <c r="G42" s="242"/>
      <c r="H42" s="191"/>
      <c r="I42" s="242"/>
      <c r="J42" s="242"/>
      <c r="K42" s="232"/>
      <c r="L42" s="232"/>
      <c r="M42" s="232"/>
      <c r="N42" s="242"/>
      <c r="O42" s="232"/>
      <c r="P42" s="241"/>
      <c r="Q42" s="17"/>
      <c r="R42" s="231"/>
      <c r="S42" s="191"/>
      <c r="T42" s="231"/>
      <c r="U42" s="231"/>
      <c r="V42" s="270"/>
      <c r="W42" s="269"/>
      <c r="X42" s="269"/>
      <c r="Y42" s="429"/>
      <c r="Z42" s="429"/>
      <c r="AA42" s="429"/>
      <c r="AB42" s="242"/>
      <c r="AC42" s="242"/>
      <c r="AD42" s="242"/>
      <c r="AE42" s="229"/>
      <c r="AF42" s="9"/>
    </row>
    <row r="43" spans="3:32" ht="15.75">
      <c r="C43" s="247" t="s">
        <v>31</v>
      </c>
      <c r="D43" s="242">
        <v>21.58</v>
      </c>
      <c r="E43" s="246">
        <v>41638</v>
      </c>
      <c r="F43" s="242">
        <v>15.93</v>
      </c>
      <c r="G43" s="242">
        <v>12.6</v>
      </c>
      <c r="H43" s="191">
        <v>7.3999999999999996E-2</v>
      </c>
      <c r="I43" s="242">
        <v>130</v>
      </c>
      <c r="J43" s="242">
        <v>2000</v>
      </c>
      <c r="K43" s="232">
        <v>6.5000000000000002E-2</v>
      </c>
      <c r="L43" s="232">
        <v>3.0599999999999999E-2</v>
      </c>
      <c r="M43" s="232">
        <v>2.1241830065359477</v>
      </c>
      <c r="N43" s="242">
        <v>22.5</v>
      </c>
      <c r="O43" s="232">
        <v>4.0888888888888968E-2</v>
      </c>
      <c r="P43" s="241">
        <v>1.1000000000000001</v>
      </c>
      <c r="Q43" s="17"/>
      <c r="R43" s="231"/>
      <c r="S43" s="191"/>
      <c r="T43" s="231"/>
      <c r="U43" s="231"/>
      <c r="V43" s="270"/>
      <c r="W43" s="269"/>
      <c r="X43" s="269"/>
      <c r="Y43" s="429"/>
      <c r="Z43" s="429"/>
      <c r="AA43" s="429"/>
      <c r="AB43" s="242"/>
      <c r="AC43" s="242"/>
      <c r="AD43" s="242"/>
      <c r="AE43" s="229"/>
      <c r="AF43" s="9"/>
    </row>
    <row r="44" spans="3:32" ht="15.75">
      <c r="C44" s="245" t="s">
        <v>32</v>
      </c>
      <c r="D44" s="193">
        <v>11.9</v>
      </c>
      <c r="E44" s="194">
        <v>41641</v>
      </c>
      <c r="F44" s="193" t="s">
        <v>509</v>
      </c>
      <c r="G44" s="193">
        <v>29</v>
      </c>
      <c r="H44" s="191">
        <v>4.2999999999999997E-2</v>
      </c>
      <c r="I44" s="242">
        <v>160</v>
      </c>
      <c r="J44" s="193">
        <v>1790</v>
      </c>
      <c r="K44" s="232">
        <v>8.9385474860335198E-2</v>
      </c>
      <c r="L44" s="191">
        <v>2.9899999999999999E-2</v>
      </c>
      <c r="M44" s="191">
        <v>2.9894807645597057</v>
      </c>
      <c r="N44" s="242">
        <v>16.16</v>
      </c>
      <c r="O44" s="232">
        <v>0.26361386138613863</v>
      </c>
      <c r="P44" s="241">
        <v>0.3</v>
      </c>
      <c r="Q44" s="17"/>
      <c r="R44" s="2"/>
      <c r="S44" s="191"/>
      <c r="T44" s="231"/>
      <c r="U44" s="231"/>
      <c r="V44" s="270"/>
      <c r="W44" s="269"/>
      <c r="X44" s="231"/>
      <c r="Y44" s="425"/>
      <c r="Z44" s="426"/>
      <c r="AA44" s="426"/>
      <c r="AB44" s="193"/>
      <c r="AC44" s="193"/>
      <c r="AD44" s="193"/>
      <c r="AE44" s="229"/>
      <c r="AF44" s="9"/>
    </row>
    <row r="45" spans="3:32">
      <c r="C45" s="222" t="s">
        <v>33</v>
      </c>
      <c r="D45" s="193">
        <v>8.57</v>
      </c>
      <c r="E45" s="194">
        <v>41666</v>
      </c>
      <c r="F45" s="193">
        <v>19.3</v>
      </c>
      <c r="G45" s="193">
        <v>13.65</v>
      </c>
      <c r="H45" s="191">
        <v>9.8000000000000004E-2</v>
      </c>
      <c r="I45" s="244">
        <v>25000</v>
      </c>
      <c r="J45" s="243">
        <v>90000</v>
      </c>
      <c r="K45" s="232">
        <v>0.27777777777777779</v>
      </c>
      <c r="L45" s="191">
        <v>2.9899999999999999E-2</v>
      </c>
      <c r="M45" s="191">
        <v>9.2902266815310295</v>
      </c>
      <c r="N45" s="242">
        <v>40.020000000000003</v>
      </c>
      <c r="O45" s="232">
        <v>0.78585707146426786</v>
      </c>
      <c r="P45" s="241">
        <v>0.8</v>
      </c>
      <c r="Q45" s="17"/>
      <c r="R45" s="2"/>
      <c r="S45" s="191"/>
      <c r="T45" s="231"/>
      <c r="U45" s="231"/>
      <c r="V45" s="269"/>
      <c r="W45" s="269"/>
      <c r="X45" s="231"/>
      <c r="Y45" s="425"/>
      <c r="Z45" s="426"/>
      <c r="AA45" s="426"/>
      <c r="AB45" s="193"/>
      <c r="AC45" s="193"/>
      <c r="AD45" s="193"/>
      <c r="AE45" s="229"/>
      <c r="AF45" s="9"/>
    </row>
    <row r="46" spans="3:32" ht="15.75">
      <c r="C46" s="222" t="s">
        <v>34</v>
      </c>
      <c r="D46" s="193">
        <v>10.69</v>
      </c>
      <c r="E46" s="194">
        <v>41673</v>
      </c>
      <c r="F46" s="193">
        <v>14</v>
      </c>
      <c r="G46" s="193">
        <v>7.32</v>
      </c>
      <c r="H46" s="191">
        <v>4.0099999999999997E-2</v>
      </c>
      <c r="I46" s="244">
        <v>250</v>
      </c>
      <c r="J46" s="243">
        <v>776</v>
      </c>
      <c r="K46" s="232">
        <v>0.32216494845360827</v>
      </c>
      <c r="L46" s="191">
        <v>2.58E-2</v>
      </c>
      <c r="M46" s="191">
        <v>12.48701350595381</v>
      </c>
      <c r="N46" s="242">
        <v>37.42</v>
      </c>
      <c r="O46" s="232">
        <v>0.71432389096739723</v>
      </c>
      <c r="P46" s="241">
        <v>0.3</v>
      </c>
      <c r="Q46" s="17"/>
      <c r="R46" s="2"/>
      <c r="S46" s="191"/>
      <c r="T46" s="231"/>
      <c r="U46" s="231"/>
      <c r="V46" s="270"/>
      <c r="W46" s="269"/>
      <c r="X46" s="231"/>
      <c r="Y46" s="425"/>
      <c r="Z46" s="426"/>
      <c r="AA46" s="426"/>
      <c r="AB46" s="193"/>
      <c r="AC46" s="193"/>
      <c r="AD46" s="193"/>
      <c r="AE46" s="229"/>
      <c r="AF46" s="9"/>
    </row>
    <row r="47" spans="3:32">
      <c r="C47" s="239" t="s">
        <v>35</v>
      </c>
      <c r="D47" s="212">
        <v>15.95</v>
      </c>
      <c r="E47" s="213">
        <v>41641</v>
      </c>
      <c r="F47" s="212" t="s">
        <v>508</v>
      </c>
      <c r="G47" s="212" t="s">
        <v>508</v>
      </c>
      <c r="H47" s="240">
        <v>0.15</v>
      </c>
      <c r="I47" s="211" t="s">
        <v>507</v>
      </c>
      <c r="J47" s="211" t="s">
        <v>507</v>
      </c>
      <c r="K47" s="211" t="s">
        <v>507</v>
      </c>
      <c r="L47" s="211" t="s">
        <v>507</v>
      </c>
      <c r="M47" s="211" t="s">
        <v>507</v>
      </c>
      <c r="N47" s="211" t="s">
        <v>507</v>
      </c>
      <c r="O47" s="211" t="s">
        <v>507</v>
      </c>
      <c r="P47" s="237">
        <v>0.3</v>
      </c>
      <c r="Q47" s="17"/>
      <c r="R47" s="2"/>
      <c r="S47" s="191"/>
      <c r="T47" s="231"/>
      <c r="U47" s="231"/>
      <c r="V47" s="269"/>
      <c r="W47" s="269"/>
      <c r="X47" s="230"/>
      <c r="Y47" s="393"/>
      <c r="Z47" s="430"/>
      <c r="AA47" s="430"/>
      <c r="AB47" s="193"/>
      <c r="AC47" s="193"/>
      <c r="AD47" s="193"/>
      <c r="AE47" s="229"/>
      <c r="AF47" s="9"/>
    </row>
    <row r="48" spans="3:32">
      <c r="C48" s="239" t="s">
        <v>36</v>
      </c>
      <c r="D48" s="212">
        <v>14.6</v>
      </c>
      <c r="E48" s="213">
        <v>41674</v>
      </c>
      <c r="F48" s="212">
        <v>8.4</v>
      </c>
      <c r="G48" s="212">
        <v>7.7</v>
      </c>
      <c r="H48" s="211">
        <v>3.3000000000000002E-2</v>
      </c>
      <c r="I48" s="210">
        <v>3500</v>
      </c>
      <c r="J48" s="238">
        <v>58000</v>
      </c>
      <c r="K48" s="211">
        <v>6.0344827586206899E-2</v>
      </c>
      <c r="L48" s="211">
        <v>2.5999999999999999E-2</v>
      </c>
      <c r="M48" s="211">
        <v>2.3209549071618039</v>
      </c>
      <c r="N48" s="211"/>
      <c r="O48" s="211"/>
      <c r="P48" s="237"/>
      <c r="Q48" s="17"/>
      <c r="R48" s="2"/>
      <c r="S48" s="191"/>
      <c r="T48" s="231"/>
      <c r="U48" s="231"/>
      <c r="V48" s="269"/>
      <c r="W48" s="269"/>
      <c r="X48" s="230"/>
      <c r="Y48" s="425"/>
      <c r="Z48" s="426"/>
      <c r="AA48" s="426"/>
      <c r="AB48" s="193"/>
      <c r="AC48" s="193"/>
      <c r="AD48" s="193"/>
      <c r="AE48" s="229"/>
      <c r="AF48" s="9"/>
    </row>
    <row r="49" spans="2:32">
      <c r="B49" s="5"/>
      <c r="C49" s="267" t="s">
        <v>545</v>
      </c>
      <c r="D49" s="268"/>
      <c r="E49" s="268"/>
      <c r="F49" s="268"/>
      <c r="G49" s="236">
        <v>13.112380952380951</v>
      </c>
      <c r="H49" s="235">
        <v>3.5277272727272733E-2</v>
      </c>
      <c r="I49" s="235"/>
      <c r="J49" s="268"/>
      <c r="K49" s="235">
        <v>0.11743911777482564</v>
      </c>
      <c r="L49" s="235"/>
      <c r="M49" s="235"/>
      <c r="N49" s="235"/>
      <c r="O49" s="235">
        <v>0.46169362411604825</v>
      </c>
      <c r="P49" s="235"/>
      <c r="Q49" s="234"/>
      <c r="R49" s="221"/>
      <c r="S49" s="234"/>
      <c r="T49" s="231"/>
      <c r="U49" s="230"/>
      <c r="V49" s="269"/>
      <c r="W49" s="230"/>
      <c r="X49" s="230"/>
      <c r="Y49" s="425"/>
      <c r="Z49" s="426"/>
      <c r="AA49" s="426"/>
      <c r="AB49" s="193"/>
      <c r="AC49" s="193"/>
      <c r="AD49" s="193"/>
      <c r="AE49" s="229"/>
      <c r="AF49" s="9"/>
    </row>
    <row r="50" spans="2:32" s="171" customFormat="1">
      <c r="B50" s="203"/>
      <c r="C50" s="427" t="s">
        <v>617</v>
      </c>
      <c r="D50" s="428"/>
      <c r="E50" s="271"/>
      <c r="F50" s="271"/>
      <c r="G50" s="272"/>
      <c r="H50" s="273"/>
      <c r="I50" s="273"/>
      <c r="J50" s="271"/>
      <c r="K50" s="273"/>
      <c r="L50" s="273"/>
      <c r="M50" s="273"/>
      <c r="N50" s="273"/>
      <c r="O50" s="273"/>
      <c r="P50" s="273"/>
      <c r="Q50" s="234"/>
      <c r="R50" s="221"/>
      <c r="S50" s="234"/>
      <c r="T50" s="231"/>
      <c r="U50" s="230"/>
      <c r="V50" s="269"/>
      <c r="W50" s="230"/>
      <c r="X50" s="230"/>
      <c r="Y50" s="233"/>
      <c r="Z50" s="233"/>
      <c r="AA50" s="233"/>
      <c r="AB50" s="193"/>
      <c r="AC50" s="193"/>
      <c r="AD50" s="193"/>
      <c r="AE50" s="229"/>
      <c r="AF50" s="220"/>
    </row>
    <row r="51" spans="2:32" ht="15.75" thickBot="1">
      <c r="B51" s="5"/>
      <c r="C51" s="228"/>
      <c r="D51" s="224"/>
      <c r="E51" s="298"/>
      <c r="F51" s="224"/>
      <c r="G51" s="224"/>
      <c r="H51" s="224"/>
      <c r="I51" s="227"/>
      <c r="J51" s="224"/>
      <c r="K51" s="224"/>
      <c r="L51" s="227"/>
      <c r="M51" s="227"/>
      <c r="N51" s="227"/>
      <c r="O51" s="224"/>
      <c r="P51" s="227"/>
      <c r="Q51" s="299"/>
      <c r="R51" s="224"/>
      <c r="S51" s="227"/>
      <c r="T51" s="226"/>
      <c r="U51" s="226"/>
      <c r="V51" s="300"/>
      <c r="W51" s="225"/>
      <c r="X51" s="225"/>
      <c r="Y51" s="431"/>
      <c r="Z51" s="431"/>
      <c r="AA51" s="431"/>
      <c r="AB51" s="224"/>
      <c r="AC51" s="224"/>
      <c r="AD51" s="224"/>
      <c r="AE51" s="223"/>
      <c r="AF51" s="9"/>
    </row>
    <row r="52" spans="2:32">
      <c r="B52" s="5"/>
      <c r="C52" s="8"/>
      <c r="D52" s="8"/>
      <c r="E52" s="8"/>
      <c r="F52" s="8"/>
      <c r="G52" s="8"/>
      <c r="H52" s="8"/>
      <c r="I52" s="12"/>
      <c r="J52" s="8"/>
      <c r="K52" s="8"/>
      <c r="L52" s="12"/>
      <c r="M52" s="12"/>
      <c r="N52" s="12"/>
      <c r="O52" s="8"/>
      <c r="P52" s="12"/>
      <c r="Q52" s="12"/>
      <c r="R52" s="8"/>
      <c r="S52" s="11"/>
      <c r="T52" s="10"/>
      <c r="U52" s="10"/>
      <c r="V52" s="10"/>
      <c r="W52" s="10"/>
      <c r="X52" s="10"/>
      <c r="Y52" s="8"/>
      <c r="Z52" s="8"/>
      <c r="AA52" s="5"/>
      <c r="AB52" s="5"/>
      <c r="AC52" s="8"/>
      <c r="AD52" s="8"/>
      <c r="AE52" s="9"/>
      <c r="AF52" s="9"/>
    </row>
    <row r="53" spans="2:32" ht="15.75" thickBot="1">
      <c r="B53" s="5"/>
      <c r="C53" s="8"/>
      <c r="D53" s="8"/>
      <c r="E53" s="8"/>
      <c r="F53" s="8"/>
      <c r="G53" s="8"/>
      <c r="H53" s="8"/>
      <c r="I53" s="12"/>
      <c r="J53" s="8"/>
      <c r="K53" s="8"/>
      <c r="L53" s="12"/>
      <c r="M53" s="12"/>
      <c r="N53" s="12"/>
      <c r="O53" s="8"/>
      <c r="P53" s="12"/>
      <c r="Q53" s="12"/>
      <c r="R53" s="8"/>
      <c r="S53" s="11"/>
      <c r="T53" s="10"/>
      <c r="U53" s="10"/>
      <c r="V53" s="10"/>
      <c r="W53" s="10"/>
      <c r="X53" s="10"/>
      <c r="Y53" s="8"/>
      <c r="Z53" s="8"/>
      <c r="AA53" s="5"/>
      <c r="AB53" s="5"/>
      <c r="AC53" s="8"/>
      <c r="AD53" s="8"/>
      <c r="AE53" s="9"/>
      <c r="AF53" s="9"/>
    </row>
    <row r="54" spans="2:32">
      <c r="B54" s="540" t="s">
        <v>624</v>
      </c>
      <c r="C54" s="541"/>
      <c r="D54" s="541"/>
      <c r="E54" s="541"/>
      <c r="F54" s="541"/>
      <c r="G54" s="541"/>
      <c r="H54" s="541"/>
      <c r="I54" s="541"/>
      <c r="J54" s="541"/>
      <c r="K54" s="541"/>
      <c r="L54" s="541"/>
      <c r="M54" s="541"/>
      <c r="N54" s="541"/>
      <c r="O54" s="541"/>
      <c r="P54" s="541"/>
      <c r="Q54" s="541"/>
      <c r="R54" s="541"/>
      <c r="S54" s="541"/>
      <c r="T54" s="541"/>
      <c r="U54" s="541"/>
      <c r="V54" s="541"/>
      <c r="W54" s="541"/>
      <c r="X54" s="541"/>
      <c r="Y54" s="541"/>
      <c r="Z54" s="541"/>
      <c r="AA54" s="541"/>
      <c r="AB54" s="542"/>
      <c r="AC54" s="9"/>
      <c r="AD54" s="9"/>
      <c r="AE54" s="9"/>
      <c r="AF54" s="9"/>
    </row>
    <row r="55" spans="2:32">
      <c r="B55" s="535"/>
      <c r="C55" s="430"/>
      <c r="D55" s="430"/>
      <c r="E55" s="430"/>
      <c r="F55" s="430"/>
      <c r="G55" s="430"/>
      <c r="H55" s="430"/>
      <c r="I55" s="430"/>
      <c r="J55" s="430"/>
      <c r="K55" s="430"/>
      <c r="L55" s="430"/>
      <c r="M55" s="430"/>
      <c r="N55" s="430"/>
      <c r="O55" s="430"/>
      <c r="P55" s="430"/>
      <c r="Q55" s="430"/>
      <c r="R55" s="430"/>
      <c r="S55" s="430"/>
      <c r="T55" s="430"/>
      <c r="U55" s="430"/>
      <c r="V55" s="430"/>
      <c r="W55" s="430"/>
      <c r="X55" s="430"/>
      <c r="Y55" s="430"/>
      <c r="Z55" s="430"/>
      <c r="AA55" s="430"/>
      <c r="AB55" s="536"/>
      <c r="AC55" s="9"/>
      <c r="AD55" s="9"/>
      <c r="AE55" s="9"/>
      <c r="AF55" s="9"/>
    </row>
    <row r="56" spans="2:32">
      <c r="B56" s="170" t="s">
        <v>506</v>
      </c>
      <c r="C56" s="169" t="s">
        <v>505</v>
      </c>
      <c r="D56" s="169" t="s">
        <v>504</v>
      </c>
      <c r="E56" s="393" t="s">
        <v>503</v>
      </c>
      <c r="F56" s="394"/>
      <c r="G56" s="393" t="s">
        <v>502</v>
      </c>
      <c r="H56" s="394"/>
      <c r="I56" s="44" t="s">
        <v>12</v>
      </c>
      <c r="J56" s="44" t="s">
        <v>501</v>
      </c>
      <c r="K56" s="44" t="s">
        <v>500</v>
      </c>
      <c r="L56" s="44" t="s">
        <v>499</v>
      </c>
      <c r="M56" s="44" t="s">
        <v>498</v>
      </c>
      <c r="N56" s="168" t="s">
        <v>497</v>
      </c>
      <c r="O56" s="44" t="s">
        <v>496</v>
      </c>
      <c r="P56" s="44" t="s">
        <v>495</v>
      </c>
      <c r="Q56" s="44" t="s">
        <v>494</v>
      </c>
      <c r="R56" s="537" t="s">
        <v>493</v>
      </c>
      <c r="S56" s="537"/>
      <c r="T56" s="397" t="s">
        <v>492</v>
      </c>
      <c r="U56" s="398"/>
      <c r="V56" s="398"/>
      <c r="W56" s="398"/>
      <c r="X56" s="398"/>
      <c r="Y56" s="398"/>
      <c r="Z56" s="398"/>
      <c r="AA56" s="398"/>
      <c r="AB56" s="399"/>
      <c r="AC56" s="8"/>
      <c r="AD56" s="8"/>
      <c r="AE56" s="8"/>
      <c r="AF56" s="8"/>
    </row>
    <row r="57" spans="2:32">
      <c r="B57" s="136">
        <v>41617</v>
      </c>
      <c r="C57" s="152">
        <v>201301</v>
      </c>
      <c r="D57" s="152" t="s">
        <v>14</v>
      </c>
      <c r="E57" s="511" t="s">
        <v>468</v>
      </c>
      <c r="F57" s="512"/>
      <c r="G57" s="511"/>
      <c r="H57" s="512"/>
      <c r="I57" s="132">
        <v>46.64</v>
      </c>
      <c r="J57" s="132">
        <v>1</v>
      </c>
      <c r="K57" s="133">
        <v>321.61234991423669</v>
      </c>
      <c r="L57" s="132">
        <v>5</v>
      </c>
      <c r="M57" s="131">
        <v>-15005</v>
      </c>
      <c r="N57" s="277">
        <v>284995</v>
      </c>
      <c r="O57" s="130" t="s">
        <v>461</v>
      </c>
      <c r="P57" s="130" t="s">
        <v>461</v>
      </c>
      <c r="Q57" s="130" t="s">
        <v>461</v>
      </c>
      <c r="R57" s="524">
        <v>0.03</v>
      </c>
      <c r="S57" s="524"/>
      <c r="T57" s="507"/>
      <c r="U57" s="508"/>
      <c r="V57" s="508"/>
      <c r="W57" s="508"/>
      <c r="X57" s="508"/>
      <c r="Y57" s="508"/>
      <c r="Z57" s="508"/>
      <c r="AA57" s="508"/>
      <c r="AB57" s="509"/>
      <c r="AC57" s="8"/>
      <c r="AD57" s="8"/>
      <c r="AE57" s="8"/>
      <c r="AF57" s="8"/>
    </row>
    <row r="58" spans="2:32">
      <c r="B58" s="136">
        <v>41617</v>
      </c>
      <c r="C58" s="152">
        <v>201302</v>
      </c>
      <c r="D58" s="152" t="s">
        <v>15</v>
      </c>
      <c r="E58" s="511" t="s">
        <v>468</v>
      </c>
      <c r="F58" s="512"/>
      <c r="G58" s="511"/>
      <c r="H58" s="512"/>
      <c r="I58" s="132">
        <v>17.11</v>
      </c>
      <c r="J58" s="132">
        <v>1</v>
      </c>
      <c r="K58" s="133">
        <v>876.68030391583875</v>
      </c>
      <c r="L58" s="132">
        <v>5</v>
      </c>
      <c r="M58" s="131">
        <v>-15005</v>
      </c>
      <c r="N58" s="277">
        <v>269990</v>
      </c>
      <c r="O58" s="130" t="s">
        <v>461</v>
      </c>
      <c r="P58" s="130" t="s">
        <v>461</v>
      </c>
      <c r="Q58" s="130" t="s">
        <v>461</v>
      </c>
      <c r="R58" s="524"/>
      <c r="S58" s="524"/>
      <c r="T58" s="507"/>
      <c r="U58" s="508"/>
      <c r="V58" s="508"/>
      <c r="W58" s="508"/>
      <c r="X58" s="508"/>
      <c r="Y58" s="508"/>
      <c r="Z58" s="508"/>
      <c r="AA58" s="508"/>
      <c r="AB58" s="509"/>
      <c r="AC58" s="8"/>
      <c r="AD58" s="8"/>
      <c r="AE58" s="8"/>
      <c r="AF58" s="8"/>
    </row>
    <row r="59" spans="2:32">
      <c r="B59" s="136">
        <v>41617</v>
      </c>
      <c r="C59" s="152">
        <v>201303</v>
      </c>
      <c r="D59" s="132" t="s">
        <v>16</v>
      </c>
      <c r="E59" s="511" t="s">
        <v>468</v>
      </c>
      <c r="F59" s="512"/>
      <c r="G59" s="511"/>
      <c r="H59" s="512"/>
      <c r="I59" s="132">
        <v>66.95</v>
      </c>
      <c r="J59" s="132">
        <v>1.2</v>
      </c>
      <c r="K59" s="133">
        <v>268.85735623599697</v>
      </c>
      <c r="L59" s="132">
        <v>5</v>
      </c>
      <c r="M59" s="131">
        <v>-18005</v>
      </c>
      <c r="N59" s="277">
        <v>251985</v>
      </c>
      <c r="O59" s="130" t="s">
        <v>461</v>
      </c>
      <c r="P59" s="130" t="s">
        <v>461</v>
      </c>
      <c r="Q59" s="130" t="s">
        <v>461</v>
      </c>
      <c r="R59" s="524"/>
      <c r="S59" s="524"/>
      <c r="T59" s="507"/>
      <c r="U59" s="508"/>
      <c r="V59" s="508"/>
      <c r="W59" s="508"/>
      <c r="X59" s="508"/>
      <c r="Y59" s="508"/>
      <c r="Z59" s="508"/>
      <c r="AA59" s="508"/>
      <c r="AB59" s="509"/>
      <c r="AC59" s="8"/>
      <c r="AD59" s="8"/>
      <c r="AE59" s="8"/>
      <c r="AF59" s="8"/>
    </row>
    <row r="60" spans="2:32">
      <c r="B60" s="136">
        <v>41617</v>
      </c>
      <c r="C60" s="152">
        <v>201304</v>
      </c>
      <c r="D60" s="132" t="s">
        <v>17</v>
      </c>
      <c r="E60" s="511" t="s">
        <v>468</v>
      </c>
      <c r="F60" s="512"/>
      <c r="G60" s="511"/>
      <c r="H60" s="512"/>
      <c r="I60" s="132">
        <v>72.599999999999994</v>
      </c>
      <c r="J60" s="132">
        <v>1.1000000000000001</v>
      </c>
      <c r="K60" s="133">
        <v>227.27272727272731</v>
      </c>
      <c r="L60" s="132">
        <v>5</v>
      </c>
      <c r="M60" s="131">
        <v>-16505</v>
      </c>
      <c r="N60" s="277">
        <v>235480</v>
      </c>
      <c r="O60" s="130" t="s">
        <v>461</v>
      </c>
      <c r="P60" s="130" t="s">
        <v>461</v>
      </c>
      <c r="Q60" s="130" t="s">
        <v>461</v>
      </c>
      <c r="R60" s="524"/>
      <c r="S60" s="524"/>
      <c r="T60" s="507"/>
      <c r="U60" s="508"/>
      <c r="V60" s="508"/>
      <c r="W60" s="508"/>
      <c r="X60" s="508"/>
      <c r="Y60" s="508"/>
      <c r="Z60" s="508"/>
      <c r="AA60" s="508"/>
      <c r="AB60" s="509"/>
      <c r="AC60" s="8"/>
      <c r="AD60" s="8"/>
      <c r="AE60" s="8"/>
      <c r="AF60" s="8"/>
    </row>
    <row r="61" spans="2:32">
      <c r="B61" s="136">
        <v>41617</v>
      </c>
      <c r="C61" s="152">
        <v>201305</v>
      </c>
      <c r="D61" s="132" t="s">
        <v>18</v>
      </c>
      <c r="E61" s="511" t="s">
        <v>468</v>
      </c>
      <c r="F61" s="512"/>
      <c r="G61" s="511"/>
      <c r="H61" s="512"/>
      <c r="I61" s="132">
        <v>49.77</v>
      </c>
      <c r="J61" s="134">
        <v>1</v>
      </c>
      <c r="K61" s="133">
        <v>301.38637733574438</v>
      </c>
      <c r="L61" s="132">
        <v>5</v>
      </c>
      <c r="M61" s="131">
        <v>-15004.999999999998</v>
      </c>
      <c r="N61" s="277">
        <v>220475</v>
      </c>
      <c r="O61" s="130" t="s">
        <v>461</v>
      </c>
      <c r="P61" s="130" t="s">
        <v>461</v>
      </c>
      <c r="Q61" s="130" t="s">
        <v>461</v>
      </c>
      <c r="R61" s="524"/>
      <c r="S61" s="524"/>
      <c r="T61" s="507"/>
      <c r="U61" s="508"/>
      <c r="V61" s="508"/>
      <c r="W61" s="508"/>
      <c r="X61" s="508"/>
      <c r="Y61" s="508"/>
      <c r="Z61" s="508"/>
      <c r="AA61" s="508"/>
      <c r="AB61" s="509"/>
      <c r="AC61" s="8"/>
      <c r="AD61" s="8"/>
      <c r="AE61" s="8"/>
      <c r="AF61" s="8"/>
    </row>
    <row r="62" spans="2:32">
      <c r="B62" s="136">
        <v>41617</v>
      </c>
      <c r="C62" s="152">
        <v>201306</v>
      </c>
      <c r="D62" s="132" t="s">
        <v>19</v>
      </c>
      <c r="E62" s="511" t="s">
        <v>468</v>
      </c>
      <c r="F62" s="512"/>
      <c r="G62" s="511"/>
      <c r="H62" s="512"/>
      <c r="I62" s="132">
        <v>15.4</v>
      </c>
      <c r="J62" s="134">
        <v>0.9</v>
      </c>
      <c r="K62" s="133">
        <v>876.62337662337666</v>
      </c>
      <c r="L62" s="132">
        <v>5</v>
      </c>
      <c r="M62" s="131">
        <v>-13505</v>
      </c>
      <c r="N62" s="277">
        <v>206970</v>
      </c>
      <c r="O62" s="130" t="s">
        <v>461</v>
      </c>
      <c r="P62" s="130" t="s">
        <v>461</v>
      </c>
      <c r="Q62" s="130" t="s">
        <v>461</v>
      </c>
      <c r="R62" s="524"/>
      <c r="S62" s="524"/>
      <c r="T62" s="507"/>
      <c r="U62" s="508"/>
      <c r="V62" s="508"/>
      <c r="W62" s="508"/>
      <c r="X62" s="508"/>
      <c r="Y62" s="508"/>
      <c r="Z62" s="508"/>
      <c r="AA62" s="508"/>
      <c r="AB62" s="509"/>
      <c r="AC62" s="8"/>
      <c r="AD62" s="8"/>
      <c r="AE62" s="8"/>
      <c r="AF62" s="8"/>
    </row>
    <row r="63" spans="2:32">
      <c r="B63" s="136">
        <v>41617</v>
      </c>
      <c r="C63" s="152">
        <v>201307</v>
      </c>
      <c r="D63" s="132" t="s">
        <v>20</v>
      </c>
      <c r="E63" s="511" t="s">
        <v>468</v>
      </c>
      <c r="F63" s="512"/>
      <c r="G63" s="511"/>
      <c r="H63" s="512"/>
      <c r="I63" s="132">
        <v>21.28</v>
      </c>
      <c r="J63" s="134">
        <v>0.9</v>
      </c>
      <c r="K63" s="133">
        <v>634.3984962406015</v>
      </c>
      <c r="L63" s="132">
        <v>5</v>
      </c>
      <c r="M63" s="131">
        <v>-13505</v>
      </c>
      <c r="N63" s="277">
        <v>193465</v>
      </c>
      <c r="O63" s="130" t="s">
        <v>461</v>
      </c>
      <c r="P63" s="130" t="s">
        <v>461</v>
      </c>
      <c r="Q63" s="130" t="s">
        <v>461</v>
      </c>
      <c r="R63" s="524"/>
      <c r="S63" s="524"/>
      <c r="T63" s="507"/>
      <c r="U63" s="508"/>
      <c r="V63" s="508"/>
      <c r="W63" s="508"/>
      <c r="X63" s="508"/>
      <c r="Y63" s="508"/>
      <c r="Z63" s="508"/>
      <c r="AA63" s="508"/>
      <c r="AB63" s="509"/>
      <c r="AC63" s="8"/>
      <c r="AD63" s="8"/>
      <c r="AE63" s="8"/>
      <c r="AF63" s="8"/>
    </row>
    <row r="64" spans="2:32">
      <c r="B64" s="136">
        <v>41617</v>
      </c>
      <c r="C64" s="152">
        <v>201308</v>
      </c>
      <c r="D64" s="132" t="s">
        <v>21</v>
      </c>
      <c r="E64" s="511" t="s">
        <v>468</v>
      </c>
      <c r="F64" s="512"/>
      <c r="G64" s="511"/>
      <c r="H64" s="512"/>
      <c r="I64" s="132">
        <v>32.6</v>
      </c>
      <c r="J64" s="134">
        <v>1</v>
      </c>
      <c r="K64" s="133">
        <v>460.12269938650303</v>
      </c>
      <c r="L64" s="132">
        <v>5</v>
      </c>
      <c r="M64" s="131">
        <v>-15005</v>
      </c>
      <c r="N64" s="277">
        <v>178460</v>
      </c>
      <c r="O64" s="130" t="s">
        <v>461</v>
      </c>
      <c r="P64" s="130" t="s">
        <v>461</v>
      </c>
      <c r="Q64" s="130" t="s">
        <v>461</v>
      </c>
      <c r="R64" s="524"/>
      <c r="S64" s="524"/>
      <c r="T64" s="507"/>
      <c r="U64" s="508"/>
      <c r="V64" s="508"/>
      <c r="W64" s="508"/>
      <c r="X64" s="508"/>
      <c r="Y64" s="508"/>
      <c r="Z64" s="508"/>
      <c r="AA64" s="508"/>
      <c r="AB64" s="509"/>
      <c r="AC64" s="8"/>
      <c r="AD64" s="8"/>
      <c r="AE64" s="8"/>
      <c r="AF64" s="8"/>
    </row>
    <row r="65" spans="1:32">
      <c r="B65" s="136">
        <v>41617</v>
      </c>
      <c r="C65" s="152">
        <v>201309</v>
      </c>
      <c r="D65" s="132" t="s">
        <v>22</v>
      </c>
      <c r="E65" s="511" t="s">
        <v>468</v>
      </c>
      <c r="F65" s="512"/>
      <c r="G65" s="511"/>
      <c r="H65" s="512"/>
      <c r="I65" s="132">
        <v>31.07</v>
      </c>
      <c r="J65" s="134">
        <v>1.1000000000000001</v>
      </c>
      <c r="K65" s="133">
        <v>531.05889925973611</v>
      </c>
      <c r="L65" s="132">
        <v>5</v>
      </c>
      <c r="M65" s="131">
        <v>-16505</v>
      </c>
      <c r="N65" s="277">
        <v>161955</v>
      </c>
      <c r="O65" s="130" t="s">
        <v>461</v>
      </c>
      <c r="P65" s="130" t="s">
        <v>461</v>
      </c>
      <c r="Q65" s="130" t="s">
        <v>461</v>
      </c>
      <c r="R65" s="524"/>
      <c r="S65" s="524"/>
      <c r="T65" s="507"/>
      <c r="U65" s="508"/>
      <c r="V65" s="508"/>
      <c r="W65" s="508"/>
      <c r="X65" s="508"/>
      <c r="Y65" s="508"/>
      <c r="Z65" s="508"/>
      <c r="AA65" s="508"/>
      <c r="AB65" s="509"/>
      <c r="AC65" s="8"/>
      <c r="AD65" s="8"/>
      <c r="AE65" s="8"/>
      <c r="AF65" s="8"/>
    </row>
    <row r="66" spans="1:32">
      <c r="B66" s="136">
        <v>41617</v>
      </c>
      <c r="C66" s="152">
        <v>201310</v>
      </c>
      <c r="D66" s="132" t="s">
        <v>23</v>
      </c>
      <c r="E66" s="511" t="s">
        <v>468</v>
      </c>
      <c r="F66" s="512"/>
      <c r="G66" s="511"/>
      <c r="H66" s="512"/>
      <c r="I66" s="132">
        <v>23.97</v>
      </c>
      <c r="J66" s="134">
        <v>0.9</v>
      </c>
      <c r="K66" s="133">
        <v>563.20400500625783</v>
      </c>
      <c r="L66" s="132">
        <v>5</v>
      </c>
      <c r="M66" s="131">
        <v>-13505</v>
      </c>
      <c r="N66" s="277">
        <v>148450</v>
      </c>
      <c r="O66" s="130" t="s">
        <v>461</v>
      </c>
      <c r="P66" s="130" t="s">
        <v>461</v>
      </c>
      <c r="Q66" s="130" t="s">
        <v>461</v>
      </c>
      <c r="R66" s="524"/>
      <c r="S66" s="524"/>
      <c r="T66" s="507"/>
      <c r="U66" s="508"/>
      <c r="V66" s="508"/>
      <c r="W66" s="508"/>
      <c r="X66" s="508"/>
      <c r="Y66" s="508"/>
      <c r="Z66" s="508"/>
      <c r="AA66" s="508"/>
      <c r="AB66" s="509"/>
      <c r="AC66" s="8"/>
      <c r="AD66" s="8"/>
      <c r="AE66" s="8"/>
      <c r="AF66" s="8"/>
    </row>
    <row r="67" spans="1:32" s="5" customFormat="1">
      <c r="B67" s="136">
        <v>41617</v>
      </c>
      <c r="C67" s="152">
        <v>201311</v>
      </c>
      <c r="D67" s="132" t="s">
        <v>24</v>
      </c>
      <c r="E67" s="511" t="s">
        <v>468</v>
      </c>
      <c r="F67" s="512"/>
      <c r="G67" s="511"/>
      <c r="H67" s="512"/>
      <c r="I67" s="132">
        <v>24</v>
      </c>
      <c r="J67" s="134">
        <v>1.1000000000000001</v>
      </c>
      <c r="K67" s="133">
        <v>687.5</v>
      </c>
      <c r="L67" s="132">
        <v>5</v>
      </c>
      <c r="M67" s="131">
        <v>-16505</v>
      </c>
      <c r="N67" s="277">
        <v>131945</v>
      </c>
      <c r="O67" s="130" t="s">
        <v>461</v>
      </c>
      <c r="P67" s="130" t="s">
        <v>461</v>
      </c>
      <c r="Q67" s="130" t="s">
        <v>461</v>
      </c>
      <c r="R67" s="524"/>
      <c r="S67" s="524"/>
      <c r="T67" s="507"/>
      <c r="U67" s="508"/>
      <c r="V67" s="508"/>
      <c r="W67" s="508"/>
      <c r="X67" s="508"/>
      <c r="Y67" s="508"/>
      <c r="Z67" s="508"/>
      <c r="AA67" s="508"/>
      <c r="AB67" s="509"/>
      <c r="AC67" s="8"/>
      <c r="AD67" s="8"/>
      <c r="AE67" s="8"/>
      <c r="AF67" s="8"/>
    </row>
    <row r="68" spans="1:32">
      <c r="B68" s="136">
        <v>41617</v>
      </c>
      <c r="C68" s="152">
        <v>201312</v>
      </c>
      <c r="D68" s="132" t="s">
        <v>25</v>
      </c>
      <c r="E68" s="511" t="s">
        <v>468</v>
      </c>
      <c r="F68" s="512"/>
      <c r="G68" s="511"/>
      <c r="H68" s="512"/>
      <c r="I68" s="132">
        <v>20.43</v>
      </c>
      <c r="J68" s="134">
        <v>1</v>
      </c>
      <c r="K68" s="133">
        <v>734.2143906020558</v>
      </c>
      <c r="L68" s="132">
        <v>5</v>
      </c>
      <c r="M68" s="131">
        <v>-15005</v>
      </c>
      <c r="N68" s="277">
        <v>116940</v>
      </c>
      <c r="O68" s="130" t="s">
        <v>461</v>
      </c>
      <c r="P68" s="130" t="s">
        <v>461</v>
      </c>
      <c r="Q68" s="130" t="s">
        <v>461</v>
      </c>
      <c r="R68" s="524"/>
      <c r="S68" s="524"/>
      <c r="T68" s="507"/>
      <c r="U68" s="508"/>
      <c r="V68" s="508"/>
      <c r="W68" s="508"/>
      <c r="X68" s="508"/>
      <c r="Y68" s="508"/>
      <c r="Z68" s="508"/>
      <c r="AA68" s="508"/>
      <c r="AB68" s="509"/>
      <c r="AC68" s="8"/>
      <c r="AD68" s="8"/>
      <c r="AE68" s="9"/>
      <c r="AF68" s="9"/>
    </row>
    <row r="69" spans="1:32">
      <c r="B69" s="136">
        <v>41617</v>
      </c>
      <c r="C69" s="152">
        <v>201313</v>
      </c>
      <c r="D69" s="132" t="s">
        <v>26</v>
      </c>
      <c r="E69" s="511" t="s">
        <v>468</v>
      </c>
      <c r="F69" s="512"/>
      <c r="G69" s="511"/>
      <c r="H69" s="512"/>
      <c r="I69" s="132">
        <v>34.53</v>
      </c>
      <c r="J69" s="134">
        <v>1.1000000000000001</v>
      </c>
      <c r="K69" s="133">
        <v>477.84535186794091</v>
      </c>
      <c r="L69" s="132">
        <v>5</v>
      </c>
      <c r="M69" s="131">
        <v>-16505</v>
      </c>
      <c r="N69" s="277">
        <v>100435</v>
      </c>
      <c r="O69" s="130" t="s">
        <v>461</v>
      </c>
      <c r="P69" s="130" t="s">
        <v>461</v>
      </c>
      <c r="Q69" s="130" t="s">
        <v>461</v>
      </c>
      <c r="R69" s="524"/>
      <c r="S69" s="524"/>
      <c r="T69" s="507"/>
      <c r="U69" s="508"/>
      <c r="V69" s="508"/>
      <c r="W69" s="508"/>
      <c r="X69" s="508"/>
      <c r="Y69" s="508"/>
      <c r="Z69" s="508"/>
      <c r="AA69" s="508"/>
      <c r="AB69" s="509"/>
      <c r="AC69" s="8"/>
      <c r="AD69" s="8"/>
      <c r="AE69" s="9"/>
      <c r="AF69" s="9"/>
    </row>
    <row r="70" spans="1:32">
      <c r="B70" s="136">
        <v>41617</v>
      </c>
      <c r="C70" s="152">
        <v>201314</v>
      </c>
      <c r="D70" s="132" t="s">
        <v>27</v>
      </c>
      <c r="E70" s="511" t="s">
        <v>468</v>
      </c>
      <c r="F70" s="512"/>
      <c r="G70" s="511"/>
      <c r="H70" s="512"/>
      <c r="I70" s="132">
        <v>15.85</v>
      </c>
      <c r="J70" s="134">
        <v>0.8</v>
      </c>
      <c r="K70" s="133">
        <v>757.09779179810732</v>
      </c>
      <c r="L70" s="132">
        <v>5</v>
      </c>
      <c r="M70" s="131">
        <v>-12005</v>
      </c>
      <c r="N70" s="277">
        <v>88430</v>
      </c>
      <c r="O70" s="130" t="s">
        <v>461</v>
      </c>
      <c r="P70" s="130" t="s">
        <v>461</v>
      </c>
      <c r="Q70" s="130" t="s">
        <v>461</v>
      </c>
      <c r="R70" s="524"/>
      <c r="S70" s="524"/>
      <c r="T70" s="507"/>
      <c r="U70" s="508"/>
      <c r="V70" s="508"/>
      <c r="W70" s="508"/>
      <c r="X70" s="508"/>
      <c r="Y70" s="508"/>
      <c r="Z70" s="508"/>
      <c r="AA70" s="508"/>
      <c r="AB70" s="509"/>
      <c r="AC70" s="8"/>
      <c r="AD70" s="8"/>
      <c r="AE70" s="9"/>
      <c r="AF70" s="9"/>
    </row>
    <row r="71" spans="1:32">
      <c r="B71" s="136">
        <v>41617</v>
      </c>
      <c r="C71" s="152">
        <v>201315</v>
      </c>
      <c r="D71" s="132" t="s">
        <v>28</v>
      </c>
      <c r="E71" s="511" t="s">
        <v>468</v>
      </c>
      <c r="F71" s="512"/>
      <c r="G71" s="511"/>
      <c r="H71" s="512"/>
      <c r="I71" s="132">
        <v>47.9</v>
      </c>
      <c r="J71" s="134">
        <v>1</v>
      </c>
      <c r="K71" s="133">
        <v>313.15240083507308</v>
      </c>
      <c r="L71" s="132">
        <v>5</v>
      </c>
      <c r="M71" s="131">
        <v>-15005</v>
      </c>
      <c r="N71" s="277">
        <v>73425</v>
      </c>
      <c r="O71" s="130" t="s">
        <v>461</v>
      </c>
      <c r="P71" s="130" t="s">
        <v>461</v>
      </c>
      <c r="Q71" s="130" t="s">
        <v>461</v>
      </c>
      <c r="R71" s="524"/>
      <c r="S71" s="524"/>
      <c r="T71" s="507"/>
      <c r="U71" s="508"/>
      <c r="V71" s="508"/>
      <c r="W71" s="508"/>
      <c r="X71" s="508"/>
      <c r="Y71" s="508"/>
      <c r="Z71" s="508"/>
      <c r="AA71" s="508"/>
      <c r="AB71" s="509"/>
      <c r="AC71" s="8"/>
      <c r="AD71" s="8"/>
      <c r="AE71" s="9"/>
      <c r="AF71" s="9"/>
    </row>
    <row r="72" spans="1:32">
      <c r="B72" s="136">
        <v>41617</v>
      </c>
      <c r="C72" s="152">
        <v>201316</v>
      </c>
      <c r="D72" s="132" t="s">
        <v>29</v>
      </c>
      <c r="E72" s="511" t="s">
        <v>468</v>
      </c>
      <c r="F72" s="512"/>
      <c r="G72" s="511"/>
      <c r="H72" s="512"/>
      <c r="I72" s="132">
        <v>22.79</v>
      </c>
      <c r="J72" s="134">
        <v>1.1000000000000001</v>
      </c>
      <c r="K72" s="133">
        <v>724.00175515577018</v>
      </c>
      <c r="L72" s="132">
        <v>5</v>
      </c>
      <c r="M72" s="131">
        <v>-16505.000000000004</v>
      </c>
      <c r="N72" s="277">
        <v>56920</v>
      </c>
      <c r="O72" s="130" t="s">
        <v>461</v>
      </c>
      <c r="P72" s="130" t="s">
        <v>461</v>
      </c>
      <c r="Q72" s="130" t="s">
        <v>461</v>
      </c>
      <c r="R72" s="524"/>
      <c r="S72" s="524"/>
      <c r="T72" s="507"/>
      <c r="U72" s="508"/>
      <c r="V72" s="508"/>
      <c r="W72" s="508"/>
      <c r="X72" s="508"/>
      <c r="Y72" s="508"/>
      <c r="Z72" s="508"/>
      <c r="AA72" s="508"/>
      <c r="AB72" s="509"/>
      <c r="AC72" s="8"/>
      <c r="AD72" s="8"/>
      <c r="AE72" s="9"/>
      <c r="AF72" s="9"/>
    </row>
    <row r="73" spans="1:32">
      <c r="B73" s="136">
        <v>41626</v>
      </c>
      <c r="C73" s="152">
        <v>201317</v>
      </c>
      <c r="D73" s="132" t="s">
        <v>30</v>
      </c>
      <c r="E73" s="511" t="s">
        <v>468</v>
      </c>
      <c r="F73" s="512"/>
      <c r="G73" s="511"/>
      <c r="H73" s="512"/>
      <c r="I73" s="132">
        <v>61.75</v>
      </c>
      <c r="J73" s="134">
        <v>1.1000000000000001</v>
      </c>
      <c r="K73" s="133">
        <v>267.20647773279353</v>
      </c>
      <c r="L73" s="132">
        <v>5</v>
      </c>
      <c r="M73" s="131">
        <v>-16505</v>
      </c>
      <c r="N73" s="277">
        <v>40415</v>
      </c>
      <c r="O73" s="130" t="s">
        <v>461</v>
      </c>
      <c r="P73" s="130" t="s">
        <v>461</v>
      </c>
      <c r="Q73" s="130" t="s">
        <v>461</v>
      </c>
      <c r="R73" s="524"/>
      <c r="S73" s="524"/>
      <c r="T73" s="507"/>
      <c r="U73" s="508"/>
      <c r="V73" s="508"/>
      <c r="W73" s="508"/>
      <c r="X73" s="508"/>
      <c r="Y73" s="508"/>
      <c r="Z73" s="508"/>
      <c r="AA73" s="508"/>
      <c r="AB73" s="509"/>
      <c r="AC73" s="8"/>
      <c r="AD73" s="8"/>
      <c r="AE73" s="9"/>
      <c r="AF73" s="9"/>
    </row>
    <row r="74" spans="1:32">
      <c r="A74" s="5"/>
      <c r="B74" s="97">
        <v>41635</v>
      </c>
      <c r="C74" s="159">
        <v>201318</v>
      </c>
      <c r="D74" s="31" t="s">
        <v>179</v>
      </c>
      <c r="E74" s="533" t="s">
        <v>491</v>
      </c>
      <c r="F74" s="534"/>
      <c r="G74" s="391" t="s">
        <v>490</v>
      </c>
      <c r="H74" s="392"/>
      <c r="I74" s="31">
        <v>1.05</v>
      </c>
      <c r="J74" s="95" t="s">
        <v>446</v>
      </c>
      <c r="K74" s="94">
        <v>2</v>
      </c>
      <c r="L74" s="31">
        <v>2.5</v>
      </c>
      <c r="M74" s="127">
        <v>207.5</v>
      </c>
      <c r="N74" s="277">
        <v>40622.5</v>
      </c>
      <c r="O74" s="54" t="s">
        <v>461</v>
      </c>
      <c r="P74" s="54" t="s">
        <v>461</v>
      </c>
      <c r="Q74" s="54" t="s">
        <v>461</v>
      </c>
      <c r="R74" s="523"/>
      <c r="S74" s="523"/>
      <c r="T74" s="386"/>
      <c r="U74" s="387"/>
      <c r="V74" s="387"/>
      <c r="W74" s="387"/>
      <c r="X74" s="387"/>
      <c r="Y74" s="387"/>
      <c r="Z74" s="387"/>
      <c r="AA74" s="387"/>
      <c r="AB74" s="388"/>
      <c r="AC74" s="8"/>
      <c r="AD74" s="8"/>
      <c r="AE74" s="9"/>
      <c r="AF74" s="9"/>
    </row>
    <row r="75" spans="1:32">
      <c r="A75" s="5"/>
      <c r="B75" s="97">
        <v>41635</v>
      </c>
      <c r="C75" s="159">
        <v>201319</v>
      </c>
      <c r="D75" s="31" t="s">
        <v>407</v>
      </c>
      <c r="E75" s="533" t="s">
        <v>489</v>
      </c>
      <c r="F75" s="534"/>
      <c r="G75" s="391" t="s">
        <v>488</v>
      </c>
      <c r="H75" s="392"/>
      <c r="I75" s="31">
        <v>0.7</v>
      </c>
      <c r="J75" s="95" t="s">
        <v>446</v>
      </c>
      <c r="K75" s="94">
        <v>3</v>
      </c>
      <c r="L75" s="31">
        <v>3.75</v>
      </c>
      <c r="M75" s="127">
        <v>206.25</v>
      </c>
      <c r="N75" s="277">
        <v>40828.75</v>
      </c>
      <c r="O75" s="54" t="s">
        <v>461</v>
      </c>
      <c r="P75" s="54" t="s">
        <v>461</v>
      </c>
      <c r="Q75" s="54" t="s">
        <v>461</v>
      </c>
      <c r="R75" s="523"/>
      <c r="S75" s="523"/>
      <c r="T75" s="386"/>
      <c r="U75" s="387"/>
      <c r="V75" s="387"/>
      <c r="W75" s="387"/>
      <c r="X75" s="387"/>
      <c r="Y75" s="387"/>
      <c r="Z75" s="387"/>
      <c r="AA75" s="387"/>
      <c r="AB75" s="388"/>
      <c r="AC75" s="8"/>
      <c r="AD75" s="8"/>
      <c r="AE75" s="9"/>
      <c r="AF75" s="9"/>
    </row>
    <row r="76" spans="1:32">
      <c r="A76" s="5"/>
      <c r="B76" s="141">
        <v>41635</v>
      </c>
      <c r="C76" s="154">
        <v>201320</v>
      </c>
      <c r="D76" s="34" t="s">
        <v>16</v>
      </c>
      <c r="E76" s="528" t="s">
        <v>487</v>
      </c>
      <c r="F76" s="529"/>
      <c r="G76" s="517" t="s">
        <v>485</v>
      </c>
      <c r="H76" s="518"/>
      <c r="I76" s="34">
        <v>1.53</v>
      </c>
      <c r="J76" s="139" t="s">
        <v>446</v>
      </c>
      <c r="K76" s="138">
        <v>1</v>
      </c>
      <c r="L76" s="34">
        <v>1.25</v>
      </c>
      <c r="M76" s="137">
        <v>151.75</v>
      </c>
      <c r="N76" s="277">
        <v>40980.5</v>
      </c>
      <c r="O76" s="52" t="s">
        <v>461</v>
      </c>
      <c r="P76" s="52" t="s">
        <v>461</v>
      </c>
      <c r="Q76" s="52" t="s">
        <v>461</v>
      </c>
      <c r="R76" s="527"/>
      <c r="S76" s="527"/>
      <c r="T76" s="421"/>
      <c r="U76" s="422"/>
      <c r="V76" s="422"/>
      <c r="W76" s="422"/>
      <c r="X76" s="422"/>
      <c r="Y76" s="422"/>
      <c r="Z76" s="422"/>
      <c r="AA76" s="422"/>
      <c r="AB76" s="423"/>
      <c r="AC76" s="8"/>
      <c r="AD76" s="8"/>
      <c r="AE76" s="9"/>
      <c r="AF76" s="9"/>
    </row>
    <row r="77" spans="1:32">
      <c r="A77" s="5"/>
      <c r="B77" s="141">
        <v>41635</v>
      </c>
      <c r="C77" s="154">
        <v>201321</v>
      </c>
      <c r="D77" s="34" t="s">
        <v>17</v>
      </c>
      <c r="E77" s="528" t="s">
        <v>486</v>
      </c>
      <c r="F77" s="529"/>
      <c r="G77" s="517" t="s">
        <v>485</v>
      </c>
      <c r="H77" s="518"/>
      <c r="I77" s="34">
        <v>1.52</v>
      </c>
      <c r="J77" s="139" t="s">
        <v>446</v>
      </c>
      <c r="K77" s="138">
        <v>1</v>
      </c>
      <c r="L77" s="34">
        <v>1.25</v>
      </c>
      <c r="M77" s="137">
        <v>150.75</v>
      </c>
      <c r="N77" s="277">
        <v>41131.25</v>
      </c>
      <c r="O77" s="52" t="s">
        <v>461</v>
      </c>
      <c r="P77" s="52" t="s">
        <v>461</v>
      </c>
      <c r="Q77" s="52" t="s">
        <v>461</v>
      </c>
      <c r="R77" s="525"/>
      <c r="S77" s="525"/>
      <c r="T77" s="421"/>
      <c r="U77" s="422"/>
      <c r="V77" s="422"/>
      <c r="W77" s="422"/>
      <c r="X77" s="422"/>
      <c r="Y77" s="422"/>
      <c r="Z77" s="422"/>
      <c r="AA77" s="422"/>
      <c r="AB77" s="423"/>
      <c r="AC77" s="8"/>
      <c r="AD77" s="8"/>
      <c r="AE77" s="9"/>
      <c r="AF77" s="9"/>
    </row>
    <row r="78" spans="1:32">
      <c r="A78" s="5"/>
      <c r="B78" s="141">
        <v>41635</v>
      </c>
      <c r="C78" s="154">
        <v>201322</v>
      </c>
      <c r="D78" s="34" t="s">
        <v>19</v>
      </c>
      <c r="E78" s="167" t="s">
        <v>484</v>
      </c>
      <c r="F78" s="166"/>
      <c r="G78" s="421" t="s">
        <v>482</v>
      </c>
      <c r="H78" s="422"/>
      <c r="I78" s="34">
        <v>0.84</v>
      </c>
      <c r="J78" s="139" t="s">
        <v>446</v>
      </c>
      <c r="K78" s="138">
        <v>3</v>
      </c>
      <c r="L78" s="34">
        <v>3.75</v>
      </c>
      <c r="M78" s="137">
        <v>248.25</v>
      </c>
      <c r="N78" s="277">
        <v>41379.5</v>
      </c>
      <c r="O78" s="52" t="s">
        <v>461</v>
      </c>
      <c r="P78" s="52" t="s">
        <v>461</v>
      </c>
      <c r="Q78" s="52" t="s">
        <v>461</v>
      </c>
      <c r="R78" s="525"/>
      <c r="S78" s="525"/>
      <c r="T78" s="421"/>
      <c r="U78" s="422"/>
      <c r="V78" s="422"/>
      <c r="W78" s="422"/>
      <c r="X78" s="422"/>
      <c r="Y78" s="422"/>
      <c r="Z78" s="422"/>
      <c r="AA78" s="422"/>
      <c r="AB78" s="423"/>
      <c r="AC78" s="8"/>
      <c r="AD78" s="8"/>
      <c r="AE78" s="9"/>
      <c r="AF78" s="9"/>
    </row>
    <row r="79" spans="1:32">
      <c r="A79" s="5"/>
      <c r="B79" s="141">
        <v>41635</v>
      </c>
      <c r="C79" s="154">
        <v>201323</v>
      </c>
      <c r="D79" s="34" t="s">
        <v>20</v>
      </c>
      <c r="E79" s="167" t="s">
        <v>483</v>
      </c>
      <c r="F79" s="166"/>
      <c r="G79" s="421" t="s">
        <v>482</v>
      </c>
      <c r="H79" s="422"/>
      <c r="I79" s="34">
        <v>0.41</v>
      </c>
      <c r="J79" s="139" t="s">
        <v>446</v>
      </c>
      <c r="K79" s="138">
        <v>2</v>
      </c>
      <c r="L79" s="34">
        <v>2.5</v>
      </c>
      <c r="M79" s="137">
        <v>79.5</v>
      </c>
      <c r="N79" s="277">
        <v>41459</v>
      </c>
      <c r="O79" s="52" t="s">
        <v>461</v>
      </c>
      <c r="P79" s="52" t="s">
        <v>461</v>
      </c>
      <c r="Q79" s="52" t="s">
        <v>461</v>
      </c>
      <c r="R79" s="525"/>
      <c r="S79" s="525"/>
      <c r="T79" s="421"/>
      <c r="U79" s="422"/>
      <c r="V79" s="422"/>
      <c r="W79" s="422"/>
      <c r="X79" s="422"/>
      <c r="Y79" s="422"/>
      <c r="Z79" s="422"/>
      <c r="AA79" s="422"/>
      <c r="AB79" s="423"/>
      <c r="AC79" s="8"/>
      <c r="AD79" s="8"/>
      <c r="AE79" s="9"/>
      <c r="AF79" s="9"/>
    </row>
    <row r="80" spans="1:32">
      <c r="A80" s="5"/>
      <c r="B80" s="141">
        <v>41635</v>
      </c>
      <c r="C80" s="154">
        <v>201324</v>
      </c>
      <c r="D80" s="34" t="s">
        <v>25</v>
      </c>
      <c r="E80" s="167" t="s">
        <v>481</v>
      </c>
      <c r="F80" s="166"/>
      <c r="G80" s="421" t="s">
        <v>480</v>
      </c>
      <c r="H80" s="422"/>
      <c r="I80" s="34">
        <v>0.7</v>
      </c>
      <c r="J80" s="139" t="s">
        <v>446</v>
      </c>
      <c r="K80" s="138">
        <v>2</v>
      </c>
      <c r="L80" s="34">
        <v>2.5</v>
      </c>
      <c r="M80" s="137">
        <v>137.5</v>
      </c>
      <c r="N80" s="277">
        <v>41596.5</v>
      </c>
      <c r="O80" s="52" t="s">
        <v>461</v>
      </c>
      <c r="P80" s="52" t="s">
        <v>461</v>
      </c>
      <c r="Q80" s="52" t="s">
        <v>461</v>
      </c>
      <c r="R80" s="525"/>
      <c r="S80" s="525"/>
      <c r="T80" s="421"/>
      <c r="U80" s="422"/>
      <c r="V80" s="422"/>
      <c r="W80" s="422"/>
      <c r="X80" s="422"/>
      <c r="Y80" s="422"/>
      <c r="Z80" s="422"/>
      <c r="AA80" s="422"/>
      <c r="AB80" s="423"/>
      <c r="AC80" s="8"/>
      <c r="AD80" s="8"/>
    </row>
    <row r="81" spans="1:30">
      <c r="A81" s="5"/>
      <c r="B81" s="141">
        <v>41635</v>
      </c>
      <c r="C81" s="154">
        <v>201325</v>
      </c>
      <c r="D81" s="34" t="s">
        <v>26</v>
      </c>
      <c r="E81" s="167" t="s">
        <v>479</v>
      </c>
      <c r="F81" s="166"/>
      <c r="G81" s="421" t="s">
        <v>478</v>
      </c>
      <c r="H81" s="422"/>
      <c r="I81" s="34">
        <v>0.85</v>
      </c>
      <c r="J81" s="139" t="s">
        <v>446</v>
      </c>
      <c r="K81" s="138">
        <v>1</v>
      </c>
      <c r="L81" s="34">
        <v>1</v>
      </c>
      <c r="M81" s="137">
        <v>84</v>
      </c>
      <c r="N81" s="277">
        <v>41680.5</v>
      </c>
      <c r="O81" s="52" t="s">
        <v>461</v>
      </c>
      <c r="P81" s="52" t="s">
        <v>461</v>
      </c>
      <c r="Q81" s="52" t="s">
        <v>461</v>
      </c>
      <c r="R81" s="525"/>
      <c r="S81" s="525"/>
      <c r="T81" s="421"/>
      <c r="U81" s="422"/>
      <c r="V81" s="422"/>
      <c r="W81" s="422"/>
      <c r="X81" s="422"/>
      <c r="Y81" s="422"/>
      <c r="Z81" s="422"/>
      <c r="AA81" s="422"/>
      <c r="AB81" s="423"/>
      <c r="AC81" s="8"/>
      <c r="AD81" s="8"/>
    </row>
    <row r="82" spans="1:30">
      <c r="A82" s="5"/>
      <c r="B82" s="141">
        <v>41635</v>
      </c>
      <c r="C82" s="154">
        <v>201326</v>
      </c>
      <c r="D82" s="34" t="s">
        <v>29</v>
      </c>
      <c r="E82" s="167" t="s">
        <v>477</v>
      </c>
      <c r="F82" s="166"/>
      <c r="G82" s="421" t="s">
        <v>476</v>
      </c>
      <c r="H82" s="422"/>
      <c r="I82" s="34">
        <v>0.35</v>
      </c>
      <c r="J82" s="139" t="s">
        <v>446</v>
      </c>
      <c r="K82" s="138">
        <v>2</v>
      </c>
      <c r="L82" s="34">
        <v>2</v>
      </c>
      <c r="M82" s="137">
        <v>68</v>
      </c>
      <c r="N82" s="277">
        <v>41748.5</v>
      </c>
      <c r="O82" s="52" t="s">
        <v>461</v>
      </c>
      <c r="P82" s="52" t="s">
        <v>461</v>
      </c>
      <c r="Q82" s="52" t="s">
        <v>461</v>
      </c>
      <c r="R82" s="525"/>
      <c r="S82" s="525"/>
      <c r="T82" s="421"/>
      <c r="U82" s="422"/>
      <c r="V82" s="422"/>
      <c r="W82" s="422"/>
      <c r="X82" s="422"/>
      <c r="Y82" s="422"/>
      <c r="Z82" s="422"/>
      <c r="AA82" s="422"/>
      <c r="AB82" s="423"/>
      <c r="AC82" s="8"/>
      <c r="AD82" s="8"/>
    </row>
    <row r="83" spans="1:30">
      <c r="A83" s="5"/>
      <c r="B83" s="108">
        <v>41635</v>
      </c>
      <c r="C83" s="156">
        <v>201327</v>
      </c>
      <c r="D83" s="92" t="s">
        <v>201</v>
      </c>
      <c r="E83" s="165" t="s">
        <v>475</v>
      </c>
      <c r="F83" s="164"/>
      <c r="G83" s="538" t="s">
        <v>411</v>
      </c>
      <c r="H83" s="539"/>
      <c r="I83" s="163">
        <v>1.2</v>
      </c>
      <c r="J83" s="162" t="s">
        <v>446</v>
      </c>
      <c r="K83" s="161">
        <v>3</v>
      </c>
      <c r="L83" s="160">
        <v>3.75</v>
      </c>
      <c r="M83" s="128">
        <v>-363.75</v>
      </c>
      <c r="N83" s="277">
        <v>41384.75</v>
      </c>
      <c r="O83" s="90" t="s">
        <v>461</v>
      </c>
      <c r="P83" s="90" t="s">
        <v>461</v>
      </c>
      <c r="Q83" s="90" t="s">
        <v>461</v>
      </c>
      <c r="R83" s="526"/>
      <c r="S83" s="526"/>
      <c r="T83" s="530"/>
      <c r="U83" s="531"/>
      <c r="V83" s="531"/>
      <c r="W83" s="531"/>
      <c r="X83" s="531"/>
      <c r="Y83" s="531"/>
      <c r="Z83" s="531"/>
      <c r="AA83" s="531"/>
      <c r="AB83" s="532"/>
      <c r="AC83" s="8"/>
      <c r="AD83" s="8"/>
    </row>
    <row r="84" spans="1:30">
      <c r="A84" s="203"/>
      <c r="B84" s="97">
        <v>41635</v>
      </c>
      <c r="C84" s="159">
        <v>201328</v>
      </c>
      <c r="D84" s="31" t="s">
        <v>474</v>
      </c>
      <c r="E84" s="158" t="s">
        <v>473</v>
      </c>
      <c r="F84" s="157"/>
      <c r="G84" s="386" t="s">
        <v>472</v>
      </c>
      <c r="H84" s="387"/>
      <c r="I84" s="31">
        <v>0.85</v>
      </c>
      <c r="J84" s="95" t="s">
        <v>446</v>
      </c>
      <c r="K84" s="94">
        <v>1</v>
      </c>
      <c r="L84" s="31">
        <v>1</v>
      </c>
      <c r="M84" s="127">
        <v>84</v>
      </c>
      <c r="N84" s="277">
        <v>41468.75</v>
      </c>
      <c r="O84" s="54" t="s">
        <v>461</v>
      </c>
      <c r="P84" s="54" t="s">
        <v>461</v>
      </c>
      <c r="Q84" s="54" t="s">
        <v>461</v>
      </c>
      <c r="R84" s="523"/>
      <c r="S84" s="523"/>
      <c r="T84" s="386"/>
      <c r="U84" s="387"/>
      <c r="V84" s="387"/>
      <c r="W84" s="387"/>
      <c r="X84" s="387"/>
      <c r="Y84" s="387"/>
      <c r="Z84" s="387"/>
      <c r="AA84" s="387"/>
      <c r="AB84" s="388"/>
      <c r="AC84" s="8"/>
      <c r="AD84" s="8"/>
    </row>
    <row r="85" spans="1:30">
      <c r="A85" s="5"/>
      <c r="B85" s="97">
        <v>41635</v>
      </c>
      <c r="C85" s="159">
        <v>201329</v>
      </c>
      <c r="D85" s="31" t="s">
        <v>471</v>
      </c>
      <c r="E85" s="158" t="s">
        <v>470</v>
      </c>
      <c r="F85" s="157"/>
      <c r="G85" s="386" t="s">
        <v>469</v>
      </c>
      <c r="H85" s="387"/>
      <c r="I85" s="31">
        <v>0.9</v>
      </c>
      <c r="J85" s="95" t="s">
        <v>446</v>
      </c>
      <c r="K85" s="94">
        <v>3</v>
      </c>
      <c r="L85" s="31">
        <v>3</v>
      </c>
      <c r="M85" s="127">
        <v>267</v>
      </c>
      <c r="N85" s="277">
        <v>41735.75</v>
      </c>
      <c r="O85" s="54" t="s">
        <v>461</v>
      </c>
      <c r="P85" s="54" t="s">
        <v>461</v>
      </c>
      <c r="Q85" s="54" t="s">
        <v>461</v>
      </c>
      <c r="R85" s="523"/>
      <c r="S85" s="523"/>
      <c r="T85" s="386"/>
      <c r="U85" s="387"/>
      <c r="V85" s="387"/>
      <c r="W85" s="387"/>
      <c r="X85" s="387"/>
      <c r="Y85" s="387"/>
      <c r="Z85" s="387"/>
      <c r="AA85" s="387"/>
      <c r="AB85" s="388"/>
      <c r="AC85" s="8"/>
      <c r="AD85" s="8"/>
    </row>
    <row r="86" spans="1:30">
      <c r="B86" s="136">
        <v>41638</v>
      </c>
      <c r="C86" s="152">
        <v>201330</v>
      </c>
      <c r="D86" s="132" t="s">
        <v>31</v>
      </c>
      <c r="E86" s="511" t="s">
        <v>468</v>
      </c>
      <c r="F86" s="512"/>
      <c r="G86" s="511"/>
      <c r="H86" s="512"/>
      <c r="I86" s="132">
        <v>21.58</v>
      </c>
      <c r="J86" s="134">
        <v>1.1000000000000001</v>
      </c>
      <c r="K86" s="133">
        <v>764.59684893419842</v>
      </c>
      <c r="L86" s="132">
        <v>5</v>
      </c>
      <c r="M86" s="131">
        <v>-16505</v>
      </c>
      <c r="N86" s="277">
        <v>25230.75</v>
      </c>
      <c r="O86" s="130" t="s">
        <v>461</v>
      </c>
      <c r="P86" s="130" t="s">
        <v>461</v>
      </c>
      <c r="Q86" s="130" t="s">
        <v>461</v>
      </c>
      <c r="R86" s="524"/>
      <c r="S86" s="524"/>
      <c r="T86" s="507"/>
      <c r="U86" s="508"/>
      <c r="V86" s="508"/>
      <c r="W86" s="508"/>
      <c r="X86" s="508"/>
      <c r="Y86" s="508"/>
      <c r="Z86" s="508"/>
      <c r="AA86" s="508"/>
      <c r="AB86" s="509"/>
      <c r="AC86" s="8"/>
      <c r="AD86" s="8"/>
    </row>
    <row r="87" spans="1:30">
      <c r="A87" s="5"/>
      <c r="B87" s="141">
        <v>41638</v>
      </c>
      <c r="C87" s="154">
        <v>201331</v>
      </c>
      <c r="D87" s="34" t="s">
        <v>31</v>
      </c>
      <c r="E87" s="517" t="s">
        <v>467</v>
      </c>
      <c r="F87" s="518"/>
      <c r="G87" s="517" t="s">
        <v>454</v>
      </c>
      <c r="H87" s="518"/>
      <c r="I87" s="34">
        <v>0.55000000000000004</v>
      </c>
      <c r="J87" s="139" t="s">
        <v>446</v>
      </c>
      <c r="K87" s="138">
        <v>4</v>
      </c>
      <c r="L87" s="34">
        <v>5</v>
      </c>
      <c r="M87" s="137">
        <v>215.00000000000003</v>
      </c>
      <c r="N87" s="277">
        <v>25445.75</v>
      </c>
      <c r="O87" s="52" t="s">
        <v>461</v>
      </c>
      <c r="P87" s="52" t="s">
        <v>461</v>
      </c>
      <c r="Q87" s="52" t="s">
        <v>461</v>
      </c>
      <c r="R87" s="525"/>
      <c r="S87" s="525"/>
      <c r="T87" s="421"/>
      <c r="U87" s="422"/>
      <c r="V87" s="422"/>
      <c r="W87" s="422"/>
      <c r="X87" s="422"/>
      <c r="Y87" s="422"/>
      <c r="Z87" s="422"/>
      <c r="AA87" s="422"/>
      <c r="AB87" s="423"/>
      <c r="AC87" s="8"/>
      <c r="AD87" s="8"/>
    </row>
    <row r="88" spans="1:30">
      <c r="A88" s="5"/>
      <c r="B88" s="141">
        <v>41638</v>
      </c>
      <c r="C88" s="154">
        <v>201332</v>
      </c>
      <c r="D88" s="34" t="s">
        <v>19</v>
      </c>
      <c r="E88" s="517" t="s">
        <v>466</v>
      </c>
      <c r="F88" s="518"/>
      <c r="G88" s="517" t="s">
        <v>454</v>
      </c>
      <c r="H88" s="518"/>
      <c r="I88" s="34">
        <v>0.9</v>
      </c>
      <c r="J88" s="139" t="s">
        <v>446</v>
      </c>
      <c r="K88" s="138">
        <v>2</v>
      </c>
      <c r="L88" s="34">
        <v>2.5</v>
      </c>
      <c r="M88" s="137">
        <v>177.5</v>
      </c>
      <c r="N88" s="277">
        <v>25623.25</v>
      </c>
      <c r="O88" s="52" t="s">
        <v>461</v>
      </c>
      <c r="P88" s="52" t="s">
        <v>461</v>
      </c>
      <c r="Q88" s="52" t="s">
        <v>461</v>
      </c>
      <c r="R88" s="525"/>
      <c r="S88" s="525"/>
      <c r="T88" s="421"/>
      <c r="U88" s="422"/>
      <c r="V88" s="422"/>
      <c r="W88" s="422"/>
      <c r="X88" s="422"/>
      <c r="Y88" s="422"/>
      <c r="Z88" s="422"/>
      <c r="AA88" s="422"/>
      <c r="AB88" s="423"/>
      <c r="AC88" s="8"/>
      <c r="AD88" s="8"/>
    </row>
    <row r="89" spans="1:30">
      <c r="A89" s="5"/>
      <c r="B89" s="108">
        <v>41638</v>
      </c>
      <c r="C89" s="156">
        <v>201333</v>
      </c>
      <c r="D89" s="92" t="s">
        <v>201</v>
      </c>
      <c r="E89" s="495" t="s">
        <v>465</v>
      </c>
      <c r="F89" s="496"/>
      <c r="G89" s="521" t="s">
        <v>411</v>
      </c>
      <c r="H89" s="522"/>
      <c r="I89" s="155">
        <v>1.3</v>
      </c>
      <c r="J89" s="106" t="s">
        <v>446</v>
      </c>
      <c r="K89" s="105">
        <v>2</v>
      </c>
      <c r="L89" s="92">
        <v>2.5</v>
      </c>
      <c r="M89" s="128">
        <v>-262.5</v>
      </c>
      <c r="N89" s="277">
        <v>25360.75</v>
      </c>
      <c r="O89" s="90" t="s">
        <v>461</v>
      </c>
      <c r="P89" s="90" t="s">
        <v>461</v>
      </c>
      <c r="Q89" s="90" t="s">
        <v>461</v>
      </c>
      <c r="R89" s="526"/>
      <c r="S89" s="526"/>
      <c r="T89" s="479"/>
      <c r="U89" s="480"/>
      <c r="V89" s="480"/>
      <c r="W89" s="480"/>
      <c r="X89" s="480"/>
      <c r="Y89" s="480"/>
      <c r="Z89" s="480"/>
      <c r="AA89" s="480"/>
      <c r="AB89" s="481"/>
      <c r="AC89" s="8"/>
      <c r="AD89" s="8"/>
    </row>
    <row r="90" spans="1:30">
      <c r="A90" s="5"/>
      <c r="B90" s="141">
        <v>41639</v>
      </c>
      <c r="C90" s="154">
        <v>201334</v>
      </c>
      <c r="D90" s="34" t="s">
        <v>464</v>
      </c>
      <c r="E90" s="517" t="s">
        <v>463</v>
      </c>
      <c r="F90" s="518"/>
      <c r="G90" s="517" t="s">
        <v>454</v>
      </c>
      <c r="H90" s="518"/>
      <c r="I90" s="34">
        <v>0.5</v>
      </c>
      <c r="J90" s="139" t="s">
        <v>446</v>
      </c>
      <c r="K90" s="138">
        <v>2</v>
      </c>
      <c r="L90" s="34">
        <v>2.5</v>
      </c>
      <c r="M90" s="137">
        <v>97.5</v>
      </c>
      <c r="N90" s="277">
        <v>25458.25</v>
      </c>
      <c r="O90" s="52" t="s">
        <v>461</v>
      </c>
      <c r="P90" s="52" t="s">
        <v>461</v>
      </c>
      <c r="Q90" s="52" t="s">
        <v>461</v>
      </c>
      <c r="R90" s="525"/>
      <c r="S90" s="525"/>
      <c r="T90" s="421"/>
      <c r="U90" s="422"/>
      <c r="V90" s="422"/>
      <c r="W90" s="422"/>
      <c r="X90" s="422"/>
      <c r="Y90" s="422"/>
      <c r="Z90" s="422"/>
      <c r="AA90" s="422"/>
      <c r="AB90" s="423"/>
      <c r="AC90" s="8"/>
      <c r="AD90" s="8"/>
    </row>
    <row r="91" spans="1:30">
      <c r="A91" s="5"/>
      <c r="B91" s="141">
        <v>41639</v>
      </c>
      <c r="C91" s="154">
        <v>201335</v>
      </c>
      <c r="D91" s="34" t="s">
        <v>24</v>
      </c>
      <c r="E91" s="517" t="s">
        <v>462</v>
      </c>
      <c r="F91" s="518"/>
      <c r="G91" s="517" t="s">
        <v>454</v>
      </c>
      <c r="H91" s="518"/>
      <c r="I91" s="153">
        <v>0.23</v>
      </c>
      <c r="J91" s="139" t="s">
        <v>446</v>
      </c>
      <c r="K91" s="138">
        <v>3</v>
      </c>
      <c r="L91" s="34">
        <v>3.75</v>
      </c>
      <c r="M91" s="137">
        <v>65.25</v>
      </c>
      <c r="N91" s="277">
        <v>25523.5</v>
      </c>
      <c r="O91" s="52" t="s">
        <v>461</v>
      </c>
      <c r="P91" s="52" t="s">
        <v>461</v>
      </c>
      <c r="Q91" s="52" t="s">
        <v>461</v>
      </c>
      <c r="R91" s="525"/>
      <c r="S91" s="525"/>
      <c r="T91" s="421"/>
      <c r="U91" s="422"/>
      <c r="V91" s="422"/>
      <c r="W91" s="422"/>
      <c r="X91" s="422"/>
      <c r="Y91" s="422"/>
      <c r="Z91" s="422"/>
      <c r="AA91" s="422"/>
      <c r="AB91" s="423"/>
      <c r="AC91" s="8"/>
      <c r="AD91" s="8"/>
    </row>
    <row r="92" spans="1:30">
      <c r="B92" s="136">
        <v>41639</v>
      </c>
      <c r="C92" s="152">
        <v>201336</v>
      </c>
      <c r="D92" s="132" t="s">
        <v>16</v>
      </c>
      <c r="E92" s="511" t="s">
        <v>377</v>
      </c>
      <c r="F92" s="512"/>
      <c r="G92" s="511" t="s">
        <v>376</v>
      </c>
      <c r="H92" s="512"/>
      <c r="I92" s="132">
        <v>70.239999999999995</v>
      </c>
      <c r="J92" s="134" t="s">
        <v>446</v>
      </c>
      <c r="K92" s="133">
        <v>100</v>
      </c>
      <c r="L92" s="132">
        <v>5</v>
      </c>
      <c r="M92" s="144">
        <v>7018.9999999999991</v>
      </c>
      <c r="N92" s="277">
        <v>32542.5</v>
      </c>
      <c r="O92" s="143">
        <v>324</v>
      </c>
      <c r="P92" s="130">
        <v>4.9099999999999998E-2</v>
      </c>
      <c r="Q92" s="129">
        <v>23</v>
      </c>
      <c r="R92" s="510">
        <v>201303</v>
      </c>
      <c r="S92" s="510"/>
      <c r="T92" s="507"/>
      <c r="U92" s="508"/>
      <c r="V92" s="508"/>
      <c r="W92" s="508"/>
      <c r="X92" s="508"/>
      <c r="Y92" s="508"/>
      <c r="Z92" s="508"/>
      <c r="AA92" s="508"/>
      <c r="AB92" s="509"/>
      <c r="AC92" s="8"/>
      <c r="AD92" s="8"/>
    </row>
    <row r="93" spans="1:30">
      <c r="B93" s="136">
        <v>41639</v>
      </c>
      <c r="C93" s="152">
        <v>201337</v>
      </c>
      <c r="D93" s="132" t="s">
        <v>17</v>
      </c>
      <c r="E93" s="511" t="s">
        <v>377</v>
      </c>
      <c r="F93" s="512"/>
      <c r="G93" s="511" t="s">
        <v>376</v>
      </c>
      <c r="H93" s="512"/>
      <c r="I93" s="151">
        <v>76.61</v>
      </c>
      <c r="J93" s="134" t="s">
        <v>446</v>
      </c>
      <c r="K93" s="133">
        <v>100</v>
      </c>
      <c r="L93" s="132">
        <v>5</v>
      </c>
      <c r="M93" s="144">
        <v>7656</v>
      </c>
      <c r="N93" s="277">
        <v>40198.5</v>
      </c>
      <c r="O93" s="150">
        <v>396</v>
      </c>
      <c r="P93" s="130">
        <v>5.5E-2</v>
      </c>
      <c r="Q93" s="129">
        <v>23</v>
      </c>
      <c r="R93" s="510">
        <v>201304</v>
      </c>
      <c r="S93" s="510"/>
      <c r="T93" s="507"/>
      <c r="U93" s="508"/>
      <c r="V93" s="508"/>
      <c r="W93" s="508"/>
      <c r="X93" s="508"/>
      <c r="Y93" s="508"/>
      <c r="Z93" s="508"/>
      <c r="AA93" s="508"/>
      <c r="AB93" s="509"/>
      <c r="AC93" s="8"/>
    </row>
    <row r="94" spans="1:30" ht="15.75" thickBot="1">
      <c r="B94" s="149">
        <v>41641</v>
      </c>
      <c r="C94" s="148">
        <v>201401</v>
      </c>
      <c r="D94" s="87" t="s">
        <v>35</v>
      </c>
      <c r="E94" s="519" t="s">
        <v>460</v>
      </c>
      <c r="F94" s="520"/>
      <c r="G94" s="468" t="s">
        <v>459</v>
      </c>
      <c r="H94" s="469"/>
      <c r="I94" s="87">
        <v>15.95</v>
      </c>
      <c r="J94" s="147">
        <v>0.3</v>
      </c>
      <c r="K94" s="146">
        <v>282.1316614420063</v>
      </c>
      <c r="L94" s="87">
        <v>5</v>
      </c>
      <c r="M94" s="145">
        <v>-4505</v>
      </c>
      <c r="N94" s="277">
        <v>35693.5</v>
      </c>
      <c r="O94" s="85"/>
      <c r="P94" s="85"/>
      <c r="Q94" s="84"/>
      <c r="R94" s="470"/>
      <c r="S94" s="470"/>
      <c r="T94" s="471"/>
      <c r="U94" s="472"/>
      <c r="V94" s="472"/>
      <c r="W94" s="472"/>
      <c r="X94" s="472"/>
      <c r="Y94" s="472"/>
      <c r="Z94" s="472"/>
      <c r="AA94" s="472"/>
      <c r="AB94" s="473"/>
      <c r="AC94" s="8"/>
    </row>
    <row r="95" spans="1:30">
      <c r="B95" s="136">
        <v>41641</v>
      </c>
      <c r="C95" s="135">
        <v>201402</v>
      </c>
      <c r="D95" s="132" t="s">
        <v>21</v>
      </c>
      <c r="E95" s="511" t="s">
        <v>377</v>
      </c>
      <c r="F95" s="512"/>
      <c r="G95" s="511" t="s">
        <v>376</v>
      </c>
      <c r="H95" s="512"/>
      <c r="I95" s="132">
        <v>37.700000000000003</v>
      </c>
      <c r="J95" s="134" t="s">
        <v>446</v>
      </c>
      <c r="K95" s="133">
        <v>160</v>
      </c>
      <c r="L95" s="132">
        <v>5</v>
      </c>
      <c r="M95" s="144">
        <v>6027</v>
      </c>
      <c r="N95" s="277">
        <v>41720.5</v>
      </c>
      <c r="O95" s="143">
        <v>811</v>
      </c>
      <c r="P95" s="130">
        <v>0.156</v>
      </c>
      <c r="Q95" s="129">
        <v>24</v>
      </c>
      <c r="R95" s="510">
        <v>201308</v>
      </c>
      <c r="S95" s="510"/>
      <c r="T95" s="507"/>
      <c r="U95" s="508"/>
      <c r="V95" s="508"/>
      <c r="W95" s="508"/>
      <c r="X95" s="508"/>
      <c r="Y95" s="508"/>
      <c r="Z95" s="508"/>
      <c r="AA95" s="508"/>
      <c r="AB95" s="509"/>
      <c r="AC95" s="8"/>
    </row>
    <row r="96" spans="1:30">
      <c r="B96" s="136">
        <v>41641</v>
      </c>
      <c r="C96" s="135">
        <v>201403</v>
      </c>
      <c r="D96" s="132" t="s">
        <v>32</v>
      </c>
      <c r="E96" s="511" t="s">
        <v>460</v>
      </c>
      <c r="F96" s="512"/>
      <c r="G96" s="511" t="s">
        <v>459</v>
      </c>
      <c r="H96" s="512"/>
      <c r="I96" s="142">
        <v>11.9</v>
      </c>
      <c r="J96" s="134">
        <v>0.3</v>
      </c>
      <c r="K96" s="133">
        <v>378.15126050420162</v>
      </c>
      <c r="L96" s="132">
        <v>5</v>
      </c>
      <c r="M96" s="131">
        <v>-4504.9999999999991</v>
      </c>
      <c r="N96" s="277">
        <v>37215.5</v>
      </c>
      <c r="O96" s="130"/>
      <c r="P96" s="130"/>
      <c r="Q96" s="129"/>
      <c r="R96" s="510"/>
      <c r="S96" s="510"/>
      <c r="T96" s="507"/>
      <c r="U96" s="508"/>
      <c r="V96" s="508"/>
      <c r="W96" s="508"/>
      <c r="X96" s="508"/>
      <c r="Y96" s="508"/>
      <c r="Z96" s="508"/>
      <c r="AA96" s="508"/>
      <c r="AB96" s="509"/>
      <c r="AC96" s="8"/>
    </row>
    <row r="97" spans="1:28">
      <c r="A97" s="3"/>
      <c r="B97" s="97">
        <v>41641</v>
      </c>
      <c r="C97" s="96">
        <v>201404</v>
      </c>
      <c r="D97" s="31" t="s">
        <v>19</v>
      </c>
      <c r="E97" s="391" t="s">
        <v>458</v>
      </c>
      <c r="F97" s="392"/>
      <c r="G97" s="391" t="s">
        <v>457</v>
      </c>
      <c r="H97" s="392"/>
      <c r="I97" s="31">
        <v>1.61</v>
      </c>
      <c r="J97" s="95" t="s">
        <v>446</v>
      </c>
      <c r="K97" s="94">
        <v>3</v>
      </c>
      <c r="L97" s="31">
        <v>3.75</v>
      </c>
      <c r="M97" s="127">
        <v>479.25</v>
      </c>
      <c r="N97" s="277">
        <v>37694.75</v>
      </c>
      <c r="O97" s="54"/>
      <c r="P97" s="54"/>
      <c r="Q97" s="53"/>
      <c r="R97" s="452"/>
      <c r="S97" s="453"/>
      <c r="T97" s="386"/>
      <c r="U97" s="387"/>
      <c r="V97" s="387"/>
      <c r="W97" s="387"/>
      <c r="X97" s="387"/>
      <c r="Y97" s="387"/>
      <c r="Z97" s="387"/>
      <c r="AA97" s="387"/>
      <c r="AB97" s="388"/>
    </row>
    <row r="98" spans="1:28">
      <c r="A98" s="5"/>
      <c r="B98" s="141">
        <v>41641</v>
      </c>
      <c r="C98" s="140">
        <v>201405</v>
      </c>
      <c r="D98" s="34" t="s">
        <v>30</v>
      </c>
      <c r="E98" s="517" t="s">
        <v>456</v>
      </c>
      <c r="F98" s="518"/>
      <c r="G98" s="517" t="s">
        <v>454</v>
      </c>
      <c r="H98" s="518"/>
      <c r="I98" s="34">
        <v>1.3</v>
      </c>
      <c r="J98" s="139" t="s">
        <v>446</v>
      </c>
      <c r="K98" s="138">
        <v>1</v>
      </c>
      <c r="L98" s="34">
        <v>1.25</v>
      </c>
      <c r="M98" s="137">
        <v>128.75</v>
      </c>
      <c r="N98" s="277">
        <v>37823.5</v>
      </c>
      <c r="O98" s="52"/>
      <c r="P98" s="52"/>
      <c r="Q98" s="51"/>
      <c r="R98" s="515"/>
      <c r="S98" s="516"/>
      <c r="T98" s="421"/>
      <c r="U98" s="422"/>
      <c r="V98" s="422"/>
      <c r="W98" s="422"/>
      <c r="X98" s="422"/>
      <c r="Y98" s="422"/>
      <c r="Z98" s="422"/>
      <c r="AA98" s="422"/>
      <c r="AB98" s="423"/>
    </row>
    <row r="99" spans="1:28">
      <c r="A99" s="5"/>
      <c r="B99" s="141">
        <v>41641</v>
      </c>
      <c r="C99" s="140">
        <v>201406</v>
      </c>
      <c r="D99" s="34" t="s">
        <v>22</v>
      </c>
      <c r="E99" s="517" t="s">
        <v>455</v>
      </c>
      <c r="F99" s="518"/>
      <c r="G99" s="517" t="s">
        <v>454</v>
      </c>
      <c r="H99" s="518"/>
      <c r="I99" s="34">
        <v>0.4</v>
      </c>
      <c r="J99" s="139"/>
      <c r="K99" s="138">
        <v>1</v>
      </c>
      <c r="L99" s="34">
        <v>1.25</v>
      </c>
      <c r="M99" s="137">
        <v>38.75</v>
      </c>
      <c r="N99" s="277">
        <v>37862.25</v>
      </c>
      <c r="O99" s="52"/>
      <c r="P99" s="52"/>
      <c r="Q99" s="51"/>
      <c r="R99" s="515"/>
      <c r="S99" s="516"/>
      <c r="T99" s="421"/>
      <c r="U99" s="422"/>
      <c r="V99" s="422"/>
      <c r="W99" s="422"/>
      <c r="X99" s="422"/>
      <c r="Y99" s="422"/>
      <c r="Z99" s="422"/>
      <c r="AA99" s="422"/>
      <c r="AB99" s="423"/>
    </row>
    <row r="100" spans="1:28">
      <c r="B100" s="136">
        <v>41642</v>
      </c>
      <c r="C100" s="135">
        <v>201407</v>
      </c>
      <c r="D100" s="132" t="s">
        <v>31</v>
      </c>
      <c r="E100" s="511" t="s">
        <v>375</v>
      </c>
      <c r="F100" s="512"/>
      <c r="G100" s="511" t="s">
        <v>453</v>
      </c>
      <c r="H100" s="512"/>
      <c r="I100" s="132">
        <v>21.57</v>
      </c>
      <c r="J100" s="134" t="s">
        <v>452</v>
      </c>
      <c r="K100" s="133">
        <v>150</v>
      </c>
      <c r="L100" s="132">
        <v>5</v>
      </c>
      <c r="M100" s="131">
        <v>-3240.5</v>
      </c>
      <c r="N100" s="277">
        <v>34621.75</v>
      </c>
      <c r="O100" s="130"/>
      <c r="P100" s="130"/>
      <c r="Q100" s="129"/>
      <c r="R100" s="513"/>
      <c r="S100" s="514"/>
      <c r="T100" s="507"/>
      <c r="U100" s="508"/>
      <c r="V100" s="508"/>
      <c r="W100" s="508"/>
      <c r="X100" s="508"/>
      <c r="Y100" s="508"/>
      <c r="Z100" s="508"/>
      <c r="AA100" s="508"/>
      <c r="AB100" s="509"/>
    </row>
    <row r="101" spans="1:28">
      <c r="A101" s="5"/>
      <c r="B101" s="108">
        <v>41642</v>
      </c>
      <c r="C101" s="107">
        <v>201408</v>
      </c>
      <c r="D101" s="92" t="s">
        <v>28</v>
      </c>
      <c r="E101" s="495" t="s">
        <v>451</v>
      </c>
      <c r="F101" s="496"/>
      <c r="G101" s="495" t="s">
        <v>450</v>
      </c>
      <c r="H101" s="496"/>
      <c r="I101" s="92">
        <v>0.5</v>
      </c>
      <c r="J101" s="106" t="s">
        <v>446</v>
      </c>
      <c r="K101" s="105">
        <v>2</v>
      </c>
      <c r="L101" s="92">
        <v>2.5</v>
      </c>
      <c r="M101" s="128">
        <v>-102.5</v>
      </c>
      <c r="N101" s="277">
        <v>34519.25</v>
      </c>
      <c r="O101" s="90"/>
      <c r="P101" s="90"/>
      <c r="Q101" s="89"/>
      <c r="R101" s="486"/>
      <c r="S101" s="487"/>
      <c r="T101" s="479"/>
      <c r="U101" s="480"/>
      <c r="V101" s="480"/>
      <c r="W101" s="480"/>
      <c r="X101" s="480"/>
      <c r="Y101" s="480"/>
      <c r="Z101" s="480"/>
      <c r="AA101" s="480"/>
      <c r="AB101" s="481"/>
    </row>
    <row r="102" spans="1:28">
      <c r="A102" s="5"/>
      <c r="B102" s="97">
        <v>41642</v>
      </c>
      <c r="C102" s="96">
        <v>201409</v>
      </c>
      <c r="D102" s="31" t="s">
        <v>449</v>
      </c>
      <c r="E102" s="391" t="s">
        <v>448</v>
      </c>
      <c r="F102" s="392"/>
      <c r="G102" s="391" t="s">
        <v>447</v>
      </c>
      <c r="H102" s="392"/>
      <c r="I102" s="31">
        <v>0.6</v>
      </c>
      <c r="J102" s="95" t="s">
        <v>446</v>
      </c>
      <c r="K102" s="94">
        <v>6</v>
      </c>
      <c r="L102" s="31">
        <v>7.5</v>
      </c>
      <c r="M102" s="127">
        <v>352.5</v>
      </c>
      <c r="N102" s="277">
        <v>34871.75</v>
      </c>
      <c r="O102" s="54"/>
      <c r="P102" s="54"/>
      <c r="Q102" s="53"/>
      <c r="R102" s="452"/>
      <c r="S102" s="453"/>
      <c r="T102" s="386"/>
      <c r="U102" s="387"/>
      <c r="V102" s="387"/>
      <c r="W102" s="387"/>
      <c r="X102" s="387"/>
      <c r="Y102" s="387"/>
      <c r="Z102" s="387"/>
      <c r="AA102" s="387"/>
      <c r="AB102" s="388"/>
    </row>
    <row r="103" spans="1:28">
      <c r="B103" s="125">
        <v>41656</v>
      </c>
      <c r="C103" s="124">
        <v>201410</v>
      </c>
      <c r="D103" s="64" t="s">
        <v>17</v>
      </c>
      <c r="E103" s="482" t="s">
        <v>445</v>
      </c>
      <c r="F103" s="483"/>
      <c r="G103" s="482" t="s">
        <v>444</v>
      </c>
      <c r="H103" s="483"/>
      <c r="I103" s="64">
        <v>0.12</v>
      </c>
      <c r="J103" s="123"/>
      <c r="K103" s="122">
        <v>1</v>
      </c>
      <c r="L103" s="64">
        <v>1.25</v>
      </c>
      <c r="M103" s="126">
        <v>-13.5</v>
      </c>
      <c r="N103" s="277">
        <v>34858.25</v>
      </c>
      <c r="O103" s="62"/>
      <c r="P103" s="62"/>
      <c r="Q103" s="61"/>
      <c r="R103" s="484">
        <v>201321</v>
      </c>
      <c r="S103" s="485"/>
      <c r="T103" s="407"/>
      <c r="U103" s="408"/>
      <c r="V103" s="408"/>
      <c r="W103" s="408"/>
      <c r="X103" s="408"/>
      <c r="Y103" s="408"/>
      <c r="Z103" s="408"/>
      <c r="AA103" s="408"/>
      <c r="AB103" s="409"/>
    </row>
    <row r="104" spans="1:28">
      <c r="A104" s="5"/>
      <c r="B104" s="125">
        <v>41656</v>
      </c>
      <c r="C104" s="124">
        <v>201411</v>
      </c>
      <c r="D104" s="64" t="s">
        <v>17</v>
      </c>
      <c r="E104" s="482" t="s">
        <v>443</v>
      </c>
      <c r="F104" s="483"/>
      <c r="G104" s="482" t="s">
        <v>442</v>
      </c>
      <c r="H104" s="483"/>
      <c r="I104" s="64">
        <v>0.91</v>
      </c>
      <c r="J104" s="123"/>
      <c r="K104" s="122">
        <v>1</v>
      </c>
      <c r="L104" s="64">
        <v>1.25</v>
      </c>
      <c r="M104" s="63">
        <v>90.75</v>
      </c>
      <c r="N104" s="277">
        <v>34949</v>
      </c>
      <c r="O104" s="62"/>
      <c r="P104" s="62"/>
      <c r="Q104" s="61"/>
      <c r="R104" s="484"/>
      <c r="S104" s="485"/>
      <c r="T104" s="407"/>
      <c r="U104" s="408"/>
      <c r="V104" s="408"/>
      <c r="W104" s="408"/>
      <c r="X104" s="408"/>
      <c r="Y104" s="408"/>
      <c r="Z104" s="408"/>
      <c r="AA104" s="408"/>
      <c r="AB104" s="409"/>
    </row>
    <row r="105" spans="1:28">
      <c r="A105" s="5"/>
      <c r="B105" s="121">
        <v>41660</v>
      </c>
      <c r="C105" s="120">
        <v>201412</v>
      </c>
      <c r="D105" s="117" t="s">
        <v>201</v>
      </c>
      <c r="E105" s="497" t="s">
        <v>441</v>
      </c>
      <c r="F105" s="498"/>
      <c r="G105" s="497" t="s">
        <v>411</v>
      </c>
      <c r="H105" s="498"/>
      <c r="I105" s="117">
        <v>0.78</v>
      </c>
      <c r="J105" s="119"/>
      <c r="K105" s="118">
        <v>3</v>
      </c>
      <c r="L105" s="117">
        <v>7.5</v>
      </c>
      <c r="M105" s="116">
        <v>-241.5</v>
      </c>
      <c r="N105" s="277">
        <v>34707.5</v>
      </c>
      <c r="O105" s="115"/>
      <c r="P105" s="115"/>
      <c r="Q105" s="114"/>
      <c r="R105" s="499"/>
      <c r="S105" s="500"/>
      <c r="T105" s="501"/>
      <c r="U105" s="502"/>
      <c r="V105" s="502"/>
      <c r="W105" s="502"/>
      <c r="X105" s="502"/>
      <c r="Y105" s="502"/>
      <c r="Z105" s="502"/>
      <c r="AA105" s="502"/>
      <c r="AB105" s="503"/>
    </row>
    <row r="106" spans="1:28">
      <c r="B106" s="97">
        <v>41662</v>
      </c>
      <c r="C106" s="96">
        <v>201413</v>
      </c>
      <c r="D106" s="31" t="s">
        <v>407</v>
      </c>
      <c r="E106" s="391" t="s">
        <v>440</v>
      </c>
      <c r="F106" s="392"/>
      <c r="G106" s="391" t="s">
        <v>439</v>
      </c>
      <c r="H106" s="392"/>
      <c r="I106" s="31">
        <v>0.2</v>
      </c>
      <c r="J106" s="95"/>
      <c r="K106" s="94">
        <v>3</v>
      </c>
      <c r="L106" s="31">
        <v>3.75</v>
      </c>
      <c r="M106" s="113">
        <v>-63.75</v>
      </c>
      <c r="N106" s="277">
        <v>34643.75</v>
      </c>
      <c r="O106" s="30">
        <v>142.5</v>
      </c>
      <c r="P106" s="54">
        <v>0.67</v>
      </c>
      <c r="Q106" s="53">
        <v>28</v>
      </c>
      <c r="R106" s="452">
        <v>201319</v>
      </c>
      <c r="S106" s="453"/>
      <c r="T106" s="504"/>
      <c r="U106" s="505"/>
      <c r="V106" s="505"/>
      <c r="W106" s="505"/>
      <c r="X106" s="505"/>
      <c r="Y106" s="505"/>
      <c r="Z106" s="505"/>
      <c r="AA106" s="505"/>
      <c r="AB106" s="506"/>
    </row>
    <row r="107" spans="1:28">
      <c r="B107" s="112">
        <v>41663</v>
      </c>
      <c r="C107" s="111">
        <v>201414</v>
      </c>
      <c r="D107" s="22" t="s">
        <v>25</v>
      </c>
      <c r="E107" s="372" t="s">
        <v>438</v>
      </c>
      <c r="F107" s="373"/>
      <c r="G107" s="372" t="s">
        <v>437</v>
      </c>
      <c r="H107" s="373"/>
      <c r="I107" s="22">
        <v>22.01</v>
      </c>
      <c r="J107" s="110"/>
      <c r="K107" s="109">
        <v>300</v>
      </c>
      <c r="L107" s="22">
        <v>5</v>
      </c>
      <c r="M107" s="21">
        <v>6598</v>
      </c>
      <c r="N107" s="277">
        <v>41241.75</v>
      </c>
      <c r="O107" s="21">
        <v>469.00000000000057</v>
      </c>
      <c r="P107" s="20">
        <v>7.7337249143416636E-2</v>
      </c>
      <c r="Q107" s="19">
        <v>46</v>
      </c>
      <c r="R107" s="414">
        <v>201312</v>
      </c>
      <c r="S107" s="415"/>
      <c r="T107" s="369"/>
      <c r="U107" s="370"/>
      <c r="V107" s="370"/>
      <c r="W107" s="370"/>
      <c r="X107" s="370"/>
      <c r="Y107" s="370"/>
      <c r="Z107" s="370"/>
      <c r="AA107" s="370"/>
      <c r="AB107" s="371"/>
    </row>
    <row r="108" spans="1:28">
      <c r="B108" s="108">
        <v>41663</v>
      </c>
      <c r="C108" s="107">
        <v>201415</v>
      </c>
      <c r="D108" s="92" t="s">
        <v>201</v>
      </c>
      <c r="E108" s="495" t="s">
        <v>436</v>
      </c>
      <c r="F108" s="496"/>
      <c r="G108" s="495" t="s">
        <v>435</v>
      </c>
      <c r="H108" s="496"/>
      <c r="I108" s="92">
        <v>1.58</v>
      </c>
      <c r="J108" s="106"/>
      <c r="K108" s="105">
        <v>3</v>
      </c>
      <c r="L108" s="92">
        <v>7.5</v>
      </c>
      <c r="M108" s="91">
        <v>466.5</v>
      </c>
      <c r="N108" s="277">
        <v>41708.25</v>
      </c>
      <c r="O108" s="91">
        <v>102.75</v>
      </c>
      <c r="P108" s="90">
        <v>0.31666666666666676</v>
      </c>
      <c r="Q108" s="89">
        <v>28</v>
      </c>
      <c r="R108" s="486">
        <v>201327</v>
      </c>
      <c r="S108" s="487"/>
      <c r="T108" s="479"/>
      <c r="U108" s="480"/>
      <c r="V108" s="480"/>
      <c r="W108" s="480"/>
      <c r="X108" s="480"/>
      <c r="Y108" s="480"/>
      <c r="Z108" s="480"/>
      <c r="AA108" s="480"/>
      <c r="AB108" s="481"/>
    </row>
    <row r="109" spans="1:28">
      <c r="B109" s="104">
        <v>41663</v>
      </c>
      <c r="C109" s="103"/>
      <c r="D109" s="100" t="s">
        <v>434</v>
      </c>
      <c r="E109" s="488" t="s">
        <v>433</v>
      </c>
      <c r="F109" s="489"/>
      <c r="G109" s="488"/>
      <c r="H109" s="489"/>
      <c r="I109" s="100"/>
      <c r="J109" s="102"/>
      <c r="K109" s="101"/>
      <c r="L109" s="100"/>
      <c r="M109" s="43">
        <v>68.56</v>
      </c>
      <c r="N109" s="277">
        <v>41776.81</v>
      </c>
      <c r="O109" s="99"/>
      <c r="P109" s="99"/>
      <c r="Q109" s="98"/>
      <c r="R109" s="490"/>
      <c r="S109" s="491"/>
      <c r="T109" s="492"/>
      <c r="U109" s="493"/>
      <c r="V109" s="493"/>
      <c r="W109" s="493"/>
      <c r="X109" s="493"/>
      <c r="Y109" s="493"/>
      <c r="Z109" s="493"/>
      <c r="AA109" s="493"/>
      <c r="AB109" s="494"/>
    </row>
    <row r="110" spans="1:28">
      <c r="A110" s="5"/>
      <c r="B110" s="97">
        <v>41663</v>
      </c>
      <c r="C110" s="96">
        <v>201416</v>
      </c>
      <c r="D110" s="31" t="s">
        <v>23</v>
      </c>
      <c r="E110" s="391" t="s">
        <v>432</v>
      </c>
      <c r="F110" s="392"/>
      <c r="G110" s="391" t="s">
        <v>426</v>
      </c>
      <c r="H110" s="392"/>
      <c r="I110" s="31">
        <v>0.7</v>
      </c>
      <c r="J110" s="95"/>
      <c r="K110" s="94">
        <v>2</v>
      </c>
      <c r="L110" s="31">
        <v>2.5</v>
      </c>
      <c r="M110" s="30">
        <v>137.5</v>
      </c>
      <c r="N110" s="277">
        <v>41914.31</v>
      </c>
      <c r="O110" s="54"/>
      <c r="P110" s="54"/>
      <c r="Q110" s="53"/>
      <c r="R110" s="452"/>
      <c r="S110" s="453"/>
      <c r="T110" s="386"/>
      <c r="U110" s="387"/>
      <c r="V110" s="387"/>
      <c r="W110" s="387"/>
      <c r="X110" s="387"/>
      <c r="Y110" s="387"/>
      <c r="Z110" s="387"/>
      <c r="AA110" s="387"/>
      <c r="AB110" s="388"/>
    </row>
    <row r="111" spans="1:28">
      <c r="A111" s="5"/>
      <c r="B111" s="97">
        <v>41663</v>
      </c>
      <c r="C111" s="96">
        <v>201417</v>
      </c>
      <c r="D111" s="31" t="s">
        <v>24</v>
      </c>
      <c r="E111" s="391" t="s">
        <v>431</v>
      </c>
      <c r="F111" s="392"/>
      <c r="G111" s="391" t="s">
        <v>426</v>
      </c>
      <c r="H111" s="392"/>
      <c r="I111" s="31">
        <v>0.38</v>
      </c>
      <c r="J111" s="95"/>
      <c r="K111" s="94">
        <v>2</v>
      </c>
      <c r="L111" s="31">
        <v>2.5</v>
      </c>
      <c r="M111" s="30">
        <v>72.5</v>
      </c>
      <c r="N111" s="277">
        <v>41986.81</v>
      </c>
      <c r="O111" s="54"/>
      <c r="P111" s="54"/>
      <c r="Q111" s="53"/>
      <c r="R111" s="452"/>
      <c r="S111" s="453"/>
      <c r="T111" s="386"/>
      <c r="U111" s="387"/>
      <c r="V111" s="387"/>
      <c r="W111" s="387"/>
      <c r="X111" s="387"/>
      <c r="Y111" s="387"/>
      <c r="Z111" s="387"/>
      <c r="AA111" s="387"/>
      <c r="AB111" s="388"/>
    </row>
    <row r="112" spans="1:28">
      <c r="B112" s="65">
        <v>41663</v>
      </c>
      <c r="C112" s="64">
        <v>201418</v>
      </c>
      <c r="D112" s="64" t="s">
        <v>27</v>
      </c>
      <c r="E112" s="458" t="s">
        <v>430</v>
      </c>
      <c r="F112" s="458"/>
      <c r="G112" s="458" t="s">
        <v>426</v>
      </c>
      <c r="H112" s="458"/>
      <c r="I112" s="64">
        <v>16.43</v>
      </c>
      <c r="J112" s="64"/>
      <c r="K112" s="64">
        <v>300</v>
      </c>
      <c r="L112" s="64">
        <v>5</v>
      </c>
      <c r="M112" s="63">
        <v>4924</v>
      </c>
      <c r="N112" s="277">
        <v>46910.81</v>
      </c>
      <c r="O112" s="63">
        <v>169.00000000000003</v>
      </c>
      <c r="P112" s="62">
        <v>3.659305993690852E-2</v>
      </c>
      <c r="Q112" s="61">
        <v>46</v>
      </c>
      <c r="R112" s="459">
        <v>201314</v>
      </c>
      <c r="S112" s="459"/>
      <c r="T112" s="407"/>
      <c r="U112" s="408"/>
      <c r="V112" s="408"/>
      <c r="W112" s="408"/>
      <c r="X112" s="408"/>
      <c r="Y112" s="408"/>
      <c r="Z112" s="408"/>
      <c r="AA112" s="408"/>
      <c r="AB112" s="409"/>
    </row>
    <row r="113" spans="1:28">
      <c r="B113" s="45">
        <v>41663</v>
      </c>
      <c r="C113" s="44"/>
      <c r="D113" s="44" t="s">
        <v>429</v>
      </c>
      <c r="E113" s="348" t="s">
        <v>428</v>
      </c>
      <c r="F113" s="348"/>
      <c r="G113" s="348"/>
      <c r="H113" s="348"/>
      <c r="I113" s="44"/>
      <c r="J113" s="44"/>
      <c r="K113" s="44"/>
      <c r="L113" s="44"/>
      <c r="M113" s="43">
        <v>84.51</v>
      </c>
      <c r="N113" s="277">
        <v>46995.32</v>
      </c>
      <c r="O113" s="42"/>
      <c r="P113" s="42"/>
      <c r="Q113" s="41"/>
      <c r="R113" s="405"/>
      <c r="S113" s="405"/>
      <c r="T113" s="397"/>
      <c r="U113" s="398"/>
      <c r="V113" s="398"/>
      <c r="W113" s="398"/>
      <c r="X113" s="398"/>
      <c r="Y113" s="398"/>
      <c r="Z113" s="398"/>
      <c r="AA113" s="398"/>
      <c r="AB113" s="399"/>
    </row>
    <row r="114" spans="1:28">
      <c r="A114" s="5"/>
      <c r="B114" s="65">
        <v>41663</v>
      </c>
      <c r="C114" s="64">
        <v>201419</v>
      </c>
      <c r="D114" s="64" t="s">
        <v>32</v>
      </c>
      <c r="E114" s="458" t="s">
        <v>427</v>
      </c>
      <c r="F114" s="458"/>
      <c r="G114" s="458" t="s">
        <v>426</v>
      </c>
      <c r="H114" s="458"/>
      <c r="I114" s="64">
        <v>0.6</v>
      </c>
      <c r="J114" s="64"/>
      <c r="K114" s="64">
        <v>1</v>
      </c>
      <c r="L114" s="64">
        <v>1.25</v>
      </c>
      <c r="M114" s="63">
        <v>58.75</v>
      </c>
      <c r="N114" s="277">
        <v>47054.07</v>
      </c>
      <c r="O114" s="62"/>
      <c r="P114" s="62"/>
      <c r="Q114" s="61"/>
      <c r="R114" s="459"/>
      <c r="S114" s="459"/>
      <c r="T114" s="407"/>
      <c r="U114" s="408"/>
      <c r="V114" s="408"/>
      <c r="W114" s="408"/>
      <c r="X114" s="408"/>
      <c r="Y114" s="408"/>
      <c r="Z114" s="408"/>
      <c r="AA114" s="408"/>
      <c r="AB114" s="409"/>
    </row>
    <row r="115" spans="1:28">
      <c r="B115" s="88">
        <v>41663</v>
      </c>
      <c r="C115" s="87">
        <v>201420</v>
      </c>
      <c r="D115" s="87" t="s">
        <v>345</v>
      </c>
      <c r="E115" s="474"/>
      <c r="F115" s="474"/>
      <c r="G115" s="474" t="s">
        <v>416</v>
      </c>
      <c r="H115" s="474"/>
      <c r="I115" s="87">
        <v>217.15</v>
      </c>
      <c r="J115" s="87"/>
      <c r="K115" s="87">
        <v>20</v>
      </c>
      <c r="L115" s="87">
        <v>5</v>
      </c>
      <c r="M115" s="86">
        <v>-4348</v>
      </c>
      <c r="N115" s="277">
        <v>42706.07</v>
      </c>
      <c r="O115" s="85"/>
      <c r="P115" s="85"/>
      <c r="Q115" s="84"/>
      <c r="R115" s="470"/>
      <c r="S115" s="470"/>
      <c r="T115" s="471"/>
      <c r="U115" s="472"/>
      <c r="V115" s="472"/>
      <c r="W115" s="472"/>
      <c r="X115" s="472"/>
      <c r="Y115" s="472"/>
      <c r="Z115" s="472"/>
      <c r="AA115" s="472"/>
      <c r="AB115" s="473"/>
    </row>
    <row r="116" spans="1:28">
      <c r="B116" s="88">
        <v>41666</v>
      </c>
      <c r="C116" s="87">
        <v>201421</v>
      </c>
      <c r="D116" s="87" t="s">
        <v>345</v>
      </c>
      <c r="E116" s="474"/>
      <c r="F116" s="474"/>
      <c r="G116" s="474" t="s">
        <v>255</v>
      </c>
      <c r="H116" s="474"/>
      <c r="I116" s="87">
        <v>210.64</v>
      </c>
      <c r="J116" s="87"/>
      <c r="K116" s="87">
        <v>20</v>
      </c>
      <c r="L116" s="87"/>
      <c r="M116" s="86">
        <v>4207.7999999999993</v>
      </c>
      <c r="N116" s="277">
        <v>46913.869999999995</v>
      </c>
      <c r="O116" s="85"/>
      <c r="P116" s="85"/>
      <c r="Q116" s="84"/>
      <c r="R116" s="470"/>
      <c r="S116" s="470"/>
      <c r="T116" s="471"/>
      <c r="U116" s="472"/>
      <c r="V116" s="472"/>
      <c r="W116" s="472"/>
      <c r="X116" s="472"/>
      <c r="Y116" s="472"/>
      <c r="Z116" s="472"/>
      <c r="AA116" s="472"/>
      <c r="AB116" s="473"/>
    </row>
    <row r="117" spans="1:28">
      <c r="B117" s="23">
        <v>41666</v>
      </c>
      <c r="C117" s="22">
        <v>201422</v>
      </c>
      <c r="D117" s="22" t="s">
        <v>18</v>
      </c>
      <c r="E117" s="367" t="s">
        <v>425</v>
      </c>
      <c r="F117" s="367"/>
      <c r="G117" s="367" t="s">
        <v>424</v>
      </c>
      <c r="H117" s="367"/>
      <c r="I117" s="22">
        <v>44.8</v>
      </c>
      <c r="J117" s="22"/>
      <c r="K117" s="22">
        <v>100</v>
      </c>
      <c r="L117" s="22">
        <v>5</v>
      </c>
      <c r="M117" s="21">
        <v>-4485</v>
      </c>
      <c r="N117" s="277">
        <v>42428.869999999995</v>
      </c>
      <c r="O117" s="20"/>
      <c r="P117" s="20"/>
      <c r="Q117" s="19"/>
      <c r="R117" s="368"/>
      <c r="S117" s="368"/>
      <c r="T117" s="369"/>
      <c r="U117" s="370"/>
      <c r="V117" s="370"/>
      <c r="W117" s="370"/>
      <c r="X117" s="370"/>
      <c r="Y117" s="370"/>
      <c r="Z117" s="370"/>
      <c r="AA117" s="370"/>
      <c r="AB117" s="371"/>
    </row>
    <row r="118" spans="1:28">
      <c r="B118" s="23">
        <v>41666</v>
      </c>
      <c r="C118" s="22">
        <v>201423</v>
      </c>
      <c r="D118" s="22" t="s">
        <v>33</v>
      </c>
      <c r="E118" s="367" t="s">
        <v>423</v>
      </c>
      <c r="F118" s="367"/>
      <c r="G118" s="367" t="s">
        <v>422</v>
      </c>
      <c r="H118" s="367"/>
      <c r="I118" s="22">
        <v>8.57</v>
      </c>
      <c r="J118" s="22">
        <v>0.8</v>
      </c>
      <c r="K118" s="22">
        <v>1400</v>
      </c>
      <c r="L118" s="22">
        <v>5</v>
      </c>
      <c r="M118" s="21">
        <v>-12003</v>
      </c>
      <c r="N118" s="277">
        <v>30425.869999999995</v>
      </c>
      <c r="O118" s="20"/>
      <c r="P118" s="20"/>
      <c r="Q118" s="19"/>
      <c r="R118" s="368"/>
      <c r="S118" s="368"/>
      <c r="T118" s="369"/>
      <c r="U118" s="370"/>
      <c r="V118" s="370"/>
      <c r="W118" s="370"/>
      <c r="X118" s="370"/>
      <c r="Y118" s="370"/>
      <c r="Z118" s="370"/>
      <c r="AA118" s="370"/>
      <c r="AB118" s="371"/>
    </row>
    <row r="119" spans="1:28">
      <c r="A119" s="5"/>
      <c r="B119" s="32">
        <v>41666</v>
      </c>
      <c r="C119" s="31">
        <v>201424</v>
      </c>
      <c r="D119" s="31" t="s">
        <v>33</v>
      </c>
      <c r="E119" s="384" t="s">
        <v>421</v>
      </c>
      <c r="F119" s="384"/>
      <c r="G119" s="384" t="s">
        <v>420</v>
      </c>
      <c r="H119" s="384"/>
      <c r="I119" s="31">
        <v>0.35</v>
      </c>
      <c r="J119" s="31"/>
      <c r="K119" s="31">
        <v>3</v>
      </c>
      <c r="L119" s="31">
        <v>3.75</v>
      </c>
      <c r="M119" s="30">
        <v>101.25</v>
      </c>
      <c r="N119" s="277">
        <v>30527.119999999995</v>
      </c>
      <c r="O119" s="54"/>
      <c r="P119" s="54"/>
      <c r="Q119" s="53"/>
      <c r="R119" s="385"/>
      <c r="S119" s="385"/>
      <c r="T119" s="386"/>
      <c r="U119" s="387"/>
      <c r="V119" s="387"/>
      <c r="W119" s="387"/>
      <c r="X119" s="387"/>
      <c r="Y119" s="387"/>
      <c r="Z119" s="387"/>
      <c r="AA119" s="387"/>
      <c r="AB119" s="388"/>
    </row>
    <row r="120" spans="1:28">
      <c r="A120" s="5"/>
      <c r="B120" s="65">
        <v>41666</v>
      </c>
      <c r="C120" s="64">
        <v>201425</v>
      </c>
      <c r="D120" s="64" t="s">
        <v>33</v>
      </c>
      <c r="E120" s="458" t="s">
        <v>419</v>
      </c>
      <c r="F120" s="458"/>
      <c r="G120" s="458" t="s">
        <v>387</v>
      </c>
      <c r="H120" s="458"/>
      <c r="I120" s="64">
        <v>0.35</v>
      </c>
      <c r="J120" s="64"/>
      <c r="K120" s="64">
        <v>5</v>
      </c>
      <c r="L120" s="64">
        <v>6.25</v>
      </c>
      <c r="M120" s="63">
        <v>168.75</v>
      </c>
      <c r="N120" s="277">
        <v>30695.869999999995</v>
      </c>
      <c r="O120" s="62"/>
      <c r="P120" s="62"/>
      <c r="Q120" s="61"/>
      <c r="R120" s="459"/>
      <c r="S120" s="459"/>
      <c r="T120" s="407"/>
      <c r="U120" s="408"/>
      <c r="V120" s="408"/>
      <c r="W120" s="408"/>
      <c r="X120" s="408"/>
      <c r="Y120" s="408"/>
      <c r="Z120" s="408"/>
      <c r="AA120" s="408"/>
      <c r="AB120" s="409"/>
    </row>
    <row r="121" spans="1:28">
      <c r="B121" s="45">
        <v>41667</v>
      </c>
      <c r="C121" s="44"/>
      <c r="D121" s="44" t="s">
        <v>35</v>
      </c>
      <c r="E121" s="348" t="s">
        <v>418</v>
      </c>
      <c r="F121" s="348"/>
      <c r="G121" s="348"/>
      <c r="H121" s="348"/>
      <c r="I121" s="44"/>
      <c r="J121" s="44"/>
      <c r="K121" s="44"/>
      <c r="L121" s="44"/>
      <c r="M121" s="43">
        <v>39.39</v>
      </c>
      <c r="N121" s="277">
        <v>30735.259999999995</v>
      </c>
      <c r="O121" s="42"/>
      <c r="P121" s="42"/>
      <c r="Q121" s="41"/>
      <c r="R121" s="405"/>
      <c r="S121" s="405"/>
      <c r="T121" s="397"/>
      <c r="U121" s="398"/>
      <c r="V121" s="398"/>
      <c r="W121" s="398"/>
      <c r="X121" s="398"/>
      <c r="Y121" s="398"/>
      <c r="Z121" s="398"/>
      <c r="AA121" s="398"/>
      <c r="AB121" s="399"/>
    </row>
    <row r="122" spans="1:28">
      <c r="B122" s="88">
        <v>41667</v>
      </c>
      <c r="C122" s="87">
        <v>201426</v>
      </c>
      <c r="D122" s="87" t="s">
        <v>415</v>
      </c>
      <c r="E122" s="474"/>
      <c r="F122" s="474"/>
      <c r="G122" s="474" t="s">
        <v>416</v>
      </c>
      <c r="H122" s="474"/>
      <c r="I122" s="87">
        <v>16.7</v>
      </c>
      <c r="J122" s="87"/>
      <c r="K122" s="87">
        <v>200</v>
      </c>
      <c r="L122" s="87"/>
      <c r="M122" s="86"/>
      <c r="N122" s="277"/>
      <c r="O122" s="85"/>
      <c r="P122" s="85"/>
      <c r="Q122" s="84"/>
      <c r="R122" s="470"/>
      <c r="S122" s="470"/>
      <c r="T122" s="471"/>
      <c r="U122" s="472"/>
      <c r="V122" s="472"/>
      <c r="W122" s="472"/>
      <c r="X122" s="472"/>
      <c r="Y122" s="472"/>
      <c r="Z122" s="472"/>
      <c r="AA122" s="472"/>
      <c r="AB122" s="473"/>
    </row>
    <row r="123" spans="1:28">
      <c r="B123" s="88">
        <v>41667</v>
      </c>
      <c r="C123" s="87">
        <v>201426</v>
      </c>
      <c r="D123" s="87" t="s">
        <v>417</v>
      </c>
      <c r="E123" s="474"/>
      <c r="F123" s="474"/>
      <c r="G123" s="474" t="s">
        <v>416</v>
      </c>
      <c r="H123" s="474"/>
      <c r="I123" s="87">
        <v>40.5</v>
      </c>
      <c r="J123" s="87"/>
      <c r="K123" s="87">
        <v>100</v>
      </c>
      <c r="L123" s="87"/>
      <c r="M123" s="86"/>
      <c r="N123" s="277"/>
      <c r="O123" s="85"/>
      <c r="P123" s="85"/>
      <c r="Q123" s="84"/>
      <c r="R123" s="470"/>
      <c r="S123" s="470"/>
      <c r="T123" s="471"/>
      <c r="U123" s="472"/>
      <c r="V123" s="472"/>
      <c r="W123" s="472"/>
      <c r="X123" s="472"/>
      <c r="Y123" s="472"/>
      <c r="Z123" s="472"/>
      <c r="AA123" s="472"/>
      <c r="AB123" s="473"/>
    </row>
    <row r="124" spans="1:28">
      <c r="B124" s="88">
        <v>41673</v>
      </c>
      <c r="C124" s="87">
        <v>201427</v>
      </c>
      <c r="D124" s="87" t="s">
        <v>415</v>
      </c>
      <c r="E124" s="474"/>
      <c r="F124" s="474"/>
      <c r="G124" s="474" t="s">
        <v>255</v>
      </c>
      <c r="H124" s="474"/>
      <c r="I124" s="87">
        <v>15.95</v>
      </c>
      <c r="J124" s="87"/>
      <c r="K124" s="87"/>
      <c r="L124" s="87"/>
      <c r="M124" s="86">
        <v>-155</v>
      </c>
      <c r="N124" s="277">
        <v>30580.259999999995</v>
      </c>
      <c r="O124" s="85"/>
      <c r="P124" s="85"/>
      <c r="Q124" s="84"/>
      <c r="R124" s="470"/>
      <c r="S124" s="470"/>
      <c r="T124" s="471"/>
      <c r="U124" s="472"/>
      <c r="V124" s="472"/>
      <c r="W124" s="472"/>
      <c r="X124" s="472"/>
      <c r="Y124" s="472"/>
      <c r="Z124" s="472"/>
      <c r="AA124" s="472"/>
      <c r="AB124" s="473"/>
    </row>
    <row r="125" spans="1:28">
      <c r="B125" s="88">
        <v>41673</v>
      </c>
      <c r="C125" s="87">
        <v>201428</v>
      </c>
      <c r="D125" s="87" t="s">
        <v>414</v>
      </c>
      <c r="E125" s="474"/>
      <c r="F125" s="474"/>
      <c r="G125" s="474" t="s">
        <v>255</v>
      </c>
      <c r="H125" s="474"/>
      <c r="I125" s="87">
        <v>39.26</v>
      </c>
      <c r="J125" s="87"/>
      <c r="K125" s="87"/>
      <c r="L125" s="87"/>
      <c r="M125" s="86">
        <v>-129</v>
      </c>
      <c r="N125" s="277">
        <v>30451.259999999995</v>
      </c>
      <c r="O125" s="85"/>
      <c r="P125" s="85"/>
      <c r="Q125" s="84"/>
      <c r="R125" s="470"/>
      <c r="S125" s="470"/>
      <c r="T125" s="471"/>
      <c r="U125" s="472"/>
      <c r="V125" s="472"/>
      <c r="W125" s="472"/>
      <c r="X125" s="472"/>
      <c r="Y125" s="472"/>
      <c r="Z125" s="472"/>
      <c r="AA125" s="472"/>
      <c r="AB125" s="473"/>
    </row>
    <row r="126" spans="1:28">
      <c r="B126" s="93">
        <v>41673</v>
      </c>
      <c r="C126" s="92">
        <v>201429</v>
      </c>
      <c r="D126" s="92" t="s">
        <v>410</v>
      </c>
      <c r="E126" s="477" t="s">
        <v>413</v>
      </c>
      <c r="F126" s="477"/>
      <c r="G126" s="477" t="s">
        <v>411</v>
      </c>
      <c r="H126" s="477"/>
      <c r="I126" s="92">
        <v>1.02</v>
      </c>
      <c r="J126" s="92"/>
      <c r="K126" s="92"/>
      <c r="L126" s="92">
        <v>3.75</v>
      </c>
      <c r="M126" s="91">
        <v>-309.75</v>
      </c>
      <c r="N126" s="277">
        <v>30141.509999999995</v>
      </c>
      <c r="O126" s="90"/>
      <c r="P126" s="90"/>
      <c r="Q126" s="89"/>
      <c r="R126" s="478"/>
      <c r="S126" s="478"/>
      <c r="T126" s="479"/>
      <c r="U126" s="480"/>
      <c r="V126" s="480"/>
      <c r="W126" s="480"/>
      <c r="X126" s="480"/>
      <c r="Y126" s="480"/>
      <c r="Z126" s="480"/>
      <c r="AA126" s="480"/>
      <c r="AB126" s="481"/>
    </row>
    <row r="127" spans="1:28">
      <c r="A127" s="5"/>
      <c r="B127" s="93">
        <v>41673</v>
      </c>
      <c r="C127" s="92">
        <v>201430</v>
      </c>
      <c r="D127" s="92" t="s">
        <v>201</v>
      </c>
      <c r="E127" s="477" t="s">
        <v>412</v>
      </c>
      <c r="F127" s="477"/>
      <c r="G127" s="477" t="s">
        <v>411</v>
      </c>
      <c r="H127" s="477"/>
      <c r="I127" s="92">
        <v>0.96</v>
      </c>
      <c r="J127" s="92"/>
      <c r="K127" s="92"/>
      <c r="L127" s="92">
        <v>3.75</v>
      </c>
      <c r="M127" s="91">
        <v>-291.75</v>
      </c>
      <c r="N127" s="277">
        <v>29849.759999999995</v>
      </c>
      <c r="O127" s="90"/>
      <c r="P127" s="90"/>
      <c r="Q127" s="89"/>
      <c r="R127" s="478"/>
      <c r="S127" s="478"/>
      <c r="T127" s="479"/>
      <c r="U127" s="480"/>
      <c r="V127" s="480"/>
      <c r="W127" s="480"/>
      <c r="X127" s="480"/>
      <c r="Y127" s="480"/>
      <c r="Z127" s="480"/>
      <c r="AA127" s="480"/>
      <c r="AB127" s="481"/>
    </row>
    <row r="128" spans="1:28">
      <c r="B128" s="93">
        <v>41673</v>
      </c>
      <c r="C128" s="92">
        <v>201431</v>
      </c>
      <c r="D128" s="92" t="s">
        <v>410</v>
      </c>
      <c r="E128" s="477" t="s">
        <v>409</v>
      </c>
      <c r="F128" s="477"/>
      <c r="G128" s="477" t="s">
        <v>408</v>
      </c>
      <c r="H128" s="477"/>
      <c r="I128" s="92">
        <v>1.3</v>
      </c>
      <c r="J128" s="92"/>
      <c r="K128" s="92"/>
      <c r="L128" s="92">
        <v>3.75</v>
      </c>
      <c r="M128" s="91">
        <v>386.25</v>
      </c>
      <c r="N128" s="277">
        <v>30236.009999999995</v>
      </c>
      <c r="O128" s="90"/>
      <c r="P128" s="90"/>
      <c r="Q128" s="89"/>
      <c r="R128" s="478"/>
      <c r="S128" s="478"/>
      <c r="T128" s="479"/>
      <c r="U128" s="480"/>
      <c r="V128" s="480"/>
      <c r="W128" s="480"/>
      <c r="X128" s="480"/>
      <c r="Y128" s="480"/>
      <c r="Z128" s="480"/>
      <c r="AA128" s="480"/>
      <c r="AB128" s="481"/>
    </row>
    <row r="129" spans="1:28">
      <c r="A129" s="5"/>
      <c r="B129" s="32">
        <v>41673</v>
      </c>
      <c r="C129" s="31">
        <v>201333</v>
      </c>
      <c r="D129" s="31" t="s">
        <v>407</v>
      </c>
      <c r="E129" s="384" t="s">
        <v>406</v>
      </c>
      <c r="F129" s="384"/>
      <c r="G129" s="384" t="s">
        <v>405</v>
      </c>
      <c r="H129" s="384"/>
      <c r="I129" s="31">
        <v>0.41</v>
      </c>
      <c r="J129" s="31"/>
      <c r="K129" s="31"/>
      <c r="L129" s="31">
        <v>3.75</v>
      </c>
      <c r="M129" s="30">
        <v>119.75</v>
      </c>
      <c r="N129" s="277">
        <v>30355.759999999995</v>
      </c>
      <c r="O129" s="54"/>
      <c r="P129" s="54"/>
      <c r="Q129" s="53"/>
      <c r="R129" s="385"/>
      <c r="S129" s="385"/>
      <c r="T129" s="386"/>
      <c r="U129" s="387"/>
      <c r="V129" s="387"/>
      <c r="W129" s="387"/>
      <c r="X129" s="387"/>
      <c r="Y129" s="387"/>
      <c r="Z129" s="387"/>
      <c r="AA129" s="387"/>
      <c r="AB129" s="388"/>
    </row>
    <row r="130" spans="1:28">
      <c r="B130" s="45">
        <v>41673</v>
      </c>
      <c r="C130" s="44"/>
      <c r="D130" s="44" t="s">
        <v>20</v>
      </c>
      <c r="E130" s="348" t="s">
        <v>404</v>
      </c>
      <c r="F130" s="348"/>
      <c r="G130" s="348"/>
      <c r="H130" s="348"/>
      <c r="I130" s="44"/>
      <c r="J130" s="44"/>
      <c r="K130" s="44"/>
      <c r="L130" s="44"/>
      <c r="M130" s="43">
        <v>107.78</v>
      </c>
      <c r="N130" s="277">
        <v>30463.539999999994</v>
      </c>
      <c r="O130" s="42"/>
      <c r="P130" s="42"/>
      <c r="Q130" s="41"/>
      <c r="R130" s="405"/>
      <c r="S130" s="405"/>
      <c r="T130" s="397"/>
      <c r="U130" s="398"/>
      <c r="V130" s="398"/>
      <c r="W130" s="398"/>
      <c r="X130" s="398"/>
      <c r="Y130" s="398"/>
      <c r="Z130" s="398"/>
      <c r="AA130" s="398"/>
      <c r="AB130" s="399"/>
    </row>
    <row r="131" spans="1:28">
      <c r="B131" s="45">
        <v>41673</v>
      </c>
      <c r="C131" s="44"/>
      <c r="D131" s="44" t="s">
        <v>24</v>
      </c>
      <c r="E131" s="348" t="s">
        <v>403</v>
      </c>
      <c r="F131" s="348"/>
      <c r="G131" s="348"/>
      <c r="H131" s="348"/>
      <c r="I131" s="44"/>
      <c r="J131" s="44"/>
      <c r="K131" s="44"/>
      <c r="L131" s="44"/>
      <c r="M131" s="43">
        <v>68.8</v>
      </c>
      <c r="N131" s="277">
        <v>30532.339999999993</v>
      </c>
      <c r="O131" s="42"/>
      <c r="P131" s="42"/>
      <c r="Q131" s="41"/>
      <c r="R131" s="405"/>
      <c r="S131" s="405"/>
      <c r="T131" s="397"/>
      <c r="U131" s="398"/>
      <c r="V131" s="398"/>
      <c r="W131" s="398"/>
      <c r="X131" s="398"/>
      <c r="Y131" s="398"/>
      <c r="Z131" s="398"/>
      <c r="AA131" s="398"/>
      <c r="AB131" s="399"/>
    </row>
    <row r="132" spans="1:28">
      <c r="B132" s="45">
        <v>41673</v>
      </c>
      <c r="C132" s="44"/>
      <c r="D132" s="44" t="s">
        <v>26</v>
      </c>
      <c r="E132" s="348" t="s">
        <v>402</v>
      </c>
      <c r="F132" s="348"/>
      <c r="G132" s="348"/>
      <c r="H132" s="348"/>
      <c r="I132" s="44"/>
      <c r="J132" s="44"/>
      <c r="K132" s="44"/>
      <c r="L132" s="44"/>
      <c r="M132" s="43">
        <v>219.88</v>
      </c>
      <c r="N132" s="277">
        <v>30752.219999999994</v>
      </c>
      <c r="O132" s="42"/>
      <c r="P132" s="42"/>
      <c r="Q132" s="41"/>
      <c r="R132" s="405"/>
      <c r="S132" s="405"/>
      <c r="T132" s="397"/>
      <c r="U132" s="398"/>
      <c r="V132" s="398"/>
      <c r="W132" s="398"/>
      <c r="X132" s="398"/>
      <c r="Y132" s="398"/>
      <c r="Z132" s="398"/>
      <c r="AA132" s="398"/>
      <c r="AB132" s="399"/>
    </row>
    <row r="133" spans="1:28">
      <c r="B133" s="93">
        <v>41673</v>
      </c>
      <c r="C133" s="92">
        <v>201434</v>
      </c>
      <c r="D133" s="92" t="s">
        <v>201</v>
      </c>
      <c r="E133" s="477" t="s">
        <v>401</v>
      </c>
      <c r="F133" s="477"/>
      <c r="G133" s="477" t="s">
        <v>400</v>
      </c>
      <c r="H133" s="477"/>
      <c r="I133" s="92">
        <v>1.65</v>
      </c>
      <c r="J133" s="92"/>
      <c r="K133" s="92"/>
      <c r="L133" s="92">
        <v>3.75</v>
      </c>
      <c r="M133" s="91">
        <v>491.25</v>
      </c>
      <c r="N133" s="277">
        <v>31243.469999999994</v>
      </c>
      <c r="O133" s="90"/>
      <c r="P133" s="90"/>
      <c r="Q133" s="89"/>
      <c r="R133" s="478">
        <v>201415</v>
      </c>
      <c r="S133" s="478"/>
      <c r="T133" s="479"/>
      <c r="U133" s="480"/>
      <c r="V133" s="480"/>
      <c r="W133" s="480"/>
      <c r="X133" s="480"/>
      <c r="Y133" s="480"/>
      <c r="Z133" s="480"/>
      <c r="AA133" s="480"/>
      <c r="AB133" s="481"/>
    </row>
    <row r="134" spans="1:28">
      <c r="B134" s="23">
        <v>41673</v>
      </c>
      <c r="C134" s="22">
        <v>201435</v>
      </c>
      <c r="D134" s="22" t="s">
        <v>34</v>
      </c>
      <c r="E134" s="367" t="s">
        <v>399</v>
      </c>
      <c r="F134" s="367"/>
      <c r="G134" s="367" t="s">
        <v>398</v>
      </c>
      <c r="H134" s="367"/>
      <c r="I134" s="22">
        <v>10.69</v>
      </c>
      <c r="J134" s="22"/>
      <c r="K134" s="22"/>
      <c r="L134" s="22">
        <v>5</v>
      </c>
      <c r="M134" s="21">
        <v>-4505.99</v>
      </c>
      <c r="N134" s="277">
        <v>26737.479999999996</v>
      </c>
      <c r="O134" s="20"/>
      <c r="P134" s="20"/>
      <c r="Q134" s="19"/>
      <c r="R134" s="368"/>
      <c r="S134" s="368"/>
      <c r="T134" s="369"/>
      <c r="U134" s="370"/>
      <c r="V134" s="370"/>
      <c r="W134" s="370"/>
      <c r="X134" s="370"/>
      <c r="Y134" s="370"/>
      <c r="Z134" s="370"/>
      <c r="AA134" s="370"/>
      <c r="AB134" s="371"/>
    </row>
    <row r="135" spans="1:28">
      <c r="B135" s="65">
        <v>41673</v>
      </c>
      <c r="C135" s="64">
        <v>201436</v>
      </c>
      <c r="D135" s="64" t="s">
        <v>17</v>
      </c>
      <c r="E135" s="458" t="s">
        <v>397</v>
      </c>
      <c r="F135" s="458"/>
      <c r="G135" s="458" t="s">
        <v>206</v>
      </c>
      <c r="H135" s="458"/>
      <c r="I135" s="64">
        <v>0.39</v>
      </c>
      <c r="J135" s="64"/>
      <c r="K135" s="64"/>
      <c r="L135" s="64">
        <v>1.25</v>
      </c>
      <c r="M135" s="63">
        <v>-40.25</v>
      </c>
      <c r="N135" s="277">
        <v>26697.229999999996</v>
      </c>
      <c r="O135" s="62"/>
      <c r="P135" s="62"/>
      <c r="Q135" s="61"/>
      <c r="R135" s="459">
        <v>201411</v>
      </c>
      <c r="S135" s="459"/>
      <c r="T135" s="407"/>
      <c r="U135" s="408"/>
      <c r="V135" s="408"/>
      <c r="W135" s="408"/>
      <c r="X135" s="408"/>
      <c r="Y135" s="408"/>
      <c r="Z135" s="408"/>
      <c r="AA135" s="408"/>
      <c r="AB135" s="409"/>
    </row>
    <row r="136" spans="1:28">
      <c r="A136" s="5"/>
      <c r="B136" s="65">
        <v>41673</v>
      </c>
      <c r="C136" s="64">
        <v>201437</v>
      </c>
      <c r="D136" s="64" t="s">
        <v>17</v>
      </c>
      <c r="E136" s="458" t="s">
        <v>396</v>
      </c>
      <c r="F136" s="458"/>
      <c r="G136" s="458" t="s">
        <v>395</v>
      </c>
      <c r="H136" s="458"/>
      <c r="I136" s="64">
        <v>2.2000000000000002</v>
      </c>
      <c r="J136" s="64"/>
      <c r="K136" s="64"/>
      <c r="L136" s="64">
        <v>1.25</v>
      </c>
      <c r="M136" s="63">
        <v>218.75</v>
      </c>
      <c r="N136" s="277">
        <v>26915.979999999996</v>
      </c>
      <c r="O136" s="62"/>
      <c r="P136" s="62"/>
      <c r="Q136" s="61"/>
      <c r="R136" s="459">
        <v>201411</v>
      </c>
      <c r="S136" s="459"/>
      <c r="T136" s="407"/>
      <c r="U136" s="408"/>
      <c r="V136" s="408"/>
      <c r="W136" s="408"/>
      <c r="X136" s="408"/>
      <c r="Y136" s="408"/>
      <c r="Z136" s="408"/>
      <c r="AA136" s="408"/>
      <c r="AB136" s="409"/>
    </row>
    <row r="137" spans="1:28">
      <c r="B137" s="93">
        <v>41673</v>
      </c>
      <c r="C137" s="92">
        <v>201438</v>
      </c>
      <c r="D137" s="92" t="s">
        <v>201</v>
      </c>
      <c r="E137" s="477" t="s">
        <v>394</v>
      </c>
      <c r="F137" s="477"/>
      <c r="G137" s="477" t="s">
        <v>393</v>
      </c>
      <c r="H137" s="477"/>
      <c r="I137" s="92">
        <v>3</v>
      </c>
      <c r="J137" s="92"/>
      <c r="K137" s="92"/>
      <c r="L137" s="92">
        <v>2.5</v>
      </c>
      <c r="M137" s="91">
        <v>597.5</v>
      </c>
      <c r="N137" s="277">
        <v>27513.479999999996</v>
      </c>
      <c r="O137" s="90"/>
      <c r="P137" s="90"/>
      <c r="Q137" s="89"/>
      <c r="R137" s="478">
        <v>201333</v>
      </c>
      <c r="S137" s="478"/>
      <c r="T137" s="479"/>
      <c r="U137" s="480"/>
      <c r="V137" s="480"/>
      <c r="W137" s="480"/>
      <c r="X137" s="480"/>
      <c r="Y137" s="480"/>
      <c r="Z137" s="480"/>
      <c r="AA137" s="480"/>
      <c r="AB137" s="481"/>
    </row>
    <row r="138" spans="1:28">
      <c r="A138" s="5"/>
      <c r="B138" s="32">
        <v>41673</v>
      </c>
      <c r="C138" s="31">
        <v>201439</v>
      </c>
      <c r="D138" s="31" t="s">
        <v>392</v>
      </c>
      <c r="E138" s="384" t="s">
        <v>391</v>
      </c>
      <c r="F138" s="384"/>
      <c r="G138" s="384" t="s">
        <v>390</v>
      </c>
      <c r="H138" s="384"/>
      <c r="I138" s="31">
        <v>0.65</v>
      </c>
      <c r="J138" s="31"/>
      <c r="K138" s="31"/>
      <c r="L138" s="31">
        <v>5</v>
      </c>
      <c r="M138" s="30">
        <v>255</v>
      </c>
      <c r="N138" s="277">
        <v>27768.479999999996</v>
      </c>
      <c r="O138" s="54"/>
      <c r="P138" s="54"/>
      <c r="Q138" s="53"/>
      <c r="R138" s="385"/>
      <c r="S138" s="385"/>
      <c r="T138" s="386"/>
      <c r="U138" s="387"/>
      <c r="V138" s="387"/>
      <c r="W138" s="387"/>
      <c r="X138" s="387"/>
      <c r="Y138" s="387"/>
      <c r="Z138" s="387"/>
      <c r="AA138" s="387"/>
      <c r="AB138" s="388"/>
    </row>
    <row r="139" spans="1:28">
      <c r="B139" s="88">
        <v>41674</v>
      </c>
      <c r="C139" s="87">
        <v>201440</v>
      </c>
      <c r="D139" s="87" t="s">
        <v>36</v>
      </c>
      <c r="E139" s="474" t="s">
        <v>389</v>
      </c>
      <c r="F139" s="474"/>
      <c r="G139" s="474"/>
      <c r="H139" s="474"/>
      <c r="I139" s="87">
        <v>14.6</v>
      </c>
      <c r="J139" s="87"/>
      <c r="K139" s="87"/>
      <c r="L139" s="87">
        <v>5</v>
      </c>
      <c r="M139" s="86">
        <v>-7305</v>
      </c>
      <c r="N139" s="277">
        <v>20463.479999999996</v>
      </c>
      <c r="O139" s="85"/>
      <c r="P139" s="85"/>
      <c r="Q139" s="84"/>
      <c r="R139" s="470"/>
      <c r="S139" s="470"/>
      <c r="T139" s="471"/>
      <c r="U139" s="472"/>
      <c r="V139" s="472"/>
      <c r="W139" s="472"/>
      <c r="X139" s="472"/>
      <c r="Y139" s="472"/>
      <c r="Z139" s="472"/>
      <c r="AA139" s="472"/>
      <c r="AB139" s="473"/>
    </row>
    <row r="140" spans="1:28">
      <c r="A140" s="5"/>
      <c r="B140" s="88">
        <v>41674</v>
      </c>
      <c r="C140" s="87">
        <v>201441</v>
      </c>
      <c r="D140" s="87" t="s">
        <v>36</v>
      </c>
      <c r="E140" s="474" t="s">
        <v>388</v>
      </c>
      <c r="F140" s="474"/>
      <c r="G140" s="474" t="s">
        <v>387</v>
      </c>
      <c r="H140" s="474"/>
      <c r="I140" s="87">
        <v>0.37</v>
      </c>
      <c r="J140" s="87"/>
      <c r="K140" s="87"/>
      <c r="L140" s="87">
        <v>3.75</v>
      </c>
      <c r="M140" s="86">
        <v>107.25</v>
      </c>
      <c r="N140" s="277">
        <v>20570.729999999996</v>
      </c>
      <c r="O140" s="85"/>
      <c r="P140" s="85"/>
      <c r="Q140" s="84"/>
      <c r="R140" s="470"/>
      <c r="S140" s="470"/>
      <c r="T140" s="471"/>
      <c r="U140" s="472"/>
      <c r="V140" s="472"/>
      <c r="W140" s="472"/>
      <c r="X140" s="472"/>
      <c r="Y140" s="472"/>
      <c r="Z140" s="472"/>
      <c r="AA140" s="472"/>
      <c r="AB140" s="473"/>
    </row>
    <row r="141" spans="1:28">
      <c r="A141" s="5"/>
      <c r="B141" s="32">
        <v>41674</v>
      </c>
      <c r="C141" s="31">
        <v>201442</v>
      </c>
      <c r="D141" s="31" t="s">
        <v>36</v>
      </c>
      <c r="E141" s="384" t="s">
        <v>386</v>
      </c>
      <c r="F141" s="384"/>
      <c r="G141" s="384"/>
      <c r="H141" s="384"/>
      <c r="I141" s="31">
        <v>0.49</v>
      </c>
      <c r="J141" s="31"/>
      <c r="K141" s="31"/>
      <c r="L141" s="31">
        <v>2.5</v>
      </c>
      <c r="M141" s="30">
        <v>95.5</v>
      </c>
      <c r="N141" s="277">
        <v>20666.229999999996</v>
      </c>
      <c r="O141" s="54"/>
      <c r="P141" s="54"/>
      <c r="Q141" s="53"/>
      <c r="R141" s="385"/>
      <c r="S141" s="385"/>
      <c r="T141" s="386"/>
      <c r="U141" s="387"/>
      <c r="V141" s="387"/>
      <c r="W141" s="387"/>
      <c r="X141" s="387"/>
      <c r="Y141" s="387"/>
      <c r="Z141" s="387"/>
      <c r="AA141" s="387"/>
      <c r="AB141" s="388"/>
    </row>
    <row r="142" spans="1:28">
      <c r="B142" s="88">
        <v>41674</v>
      </c>
      <c r="C142" s="87">
        <v>201443</v>
      </c>
      <c r="D142" s="87" t="s">
        <v>39</v>
      </c>
      <c r="E142" s="474" t="s">
        <v>385</v>
      </c>
      <c r="F142" s="474"/>
      <c r="G142" s="474" t="s">
        <v>384</v>
      </c>
      <c r="H142" s="474"/>
      <c r="I142" s="87">
        <v>15.6</v>
      </c>
      <c r="J142" s="87"/>
      <c r="K142" s="87"/>
      <c r="L142" s="87"/>
      <c r="M142" s="86">
        <v>-3125</v>
      </c>
      <c r="N142" s="277">
        <v>17541.229999999996</v>
      </c>
      <c r="O142" s="85"/>
      <c r="P142" s="85"/>
      <c r="Q142" s="84"/>
      <c r="R142" s="470"/>
      <c r="S142" s="470"/>
      <c r="T142" s="471"/>
      <c r="U142" s="472"/>
      <c r="V142" s="472"/>
      <c r="W142" s="472"/>
      <c r="X142" s="472"/>
      <c r="Y142" s="472"/>
      <c r="Z142" s="472"/>
      <c r="AA142" s="472"/>
      <c r="AB142" s="473"/>
    </row>
    <row r="143" spans="1:28">
      <c r="B143" s="93">
        <v>41675</v>
      </c>
      <c r="C143" s="92">
        <v>201444</v>
      </c>
      <c r="D143" s="92" t="s">
        <v>28</v>
      </c>
      <c r="E143" s="477" t="s">
        <v>383</v>
      </c>
      <c r="F143" s="477"/>
      <c r="G143" s="477" t="s">
        <v>382</v>
      </c>
      <c r="H143" s="477"/>
      <c r="I143" s="92">
        <v>2.5</v>
      </c>
      <c r="J143" s="92"/>
      <c r="K143" s="92"/>
      <c r="L143" s="92">
        <v>2.5</v>
      </c>
      <c r="M143" s="91">
        <v>497.5</v>
      </c>
      <c r="N143" s="277">
        <v>18038.729999999996</v>
      </c>
      <c r="O143" s="90"/>
      <c r="P143" s="90"/>
      <c r="Q143" s="89"/>
      <c r="R143" s="478">
        <v>201408</v>
      </c>
      <c r="S143" s="478"/>
      <c r="T143" s="479"/>
      <c r="U143" s="480"/>
      <c r="V143" s="480"/>
      <c r="W143" s="480"/>
      <c r="X143" s="480"/>
      <c r="Y143" s="480"/>
      <c r="Z143" s="480"/>
      <c r="AA143" s="480"/>
      <c r="AB143" s="481"/>
    </row>
    <row r="144" spans="1:28">
      <c r="B144" s="88">
        <v>41676</v>
      </c>
      <c r="C144" s="87">
        <v>201445</v>
      </c>
      <c r="D144" s="87" t="s">
        <v>183</v>
      </c>
      <c r="E144" s="474" t="s">
        <v>381</v>
      </c>
      <c r="F144" s="474"/>
      <c r="G144" s="474"/>
      <c r="H144" s="474"/>
      <c r="I144" s="87">
        <v>35.6</v>
      </c>
      <c r="J144" s="87"/>
      <c r="K144" s="87"/>
      <c r="L144" s="87">
        <v>5</v>
      </c>
      <c r="M144" s="86">
        <v>-7125</v>
      </c>
      <c r="N144" s="277">
        <v>10913.729999999996</v>
      </c>
      <c r="O144" s="85"/>
      <c r="P144" s="85"/>
      <c r="Q144" s="84"/>
      <c r="R144" s="470"/>
      <c r="S144" s="470"/>
      <c r="T144" s="471"/>
      <c r="U144" s="472"/>
      <c r="V144" s="472"/>
      <c r="W144" s="472"/>
      <c r="X144" s="472"/>
      <c r="Y144" s="472"/>
      <c r="Z144" s="472"/>
      <c r="AA144" s="472"/>
      <c r="AB144" s="473"/>
    </row>
    <row r="145" spans="1:28">
      <c r="B145" s="23">
        <v>41676</v>
      </c>
      <c r="C145" s="22">
        <v>201446</v>
      </c>
      <c r="D145" s="22" t="s">
        <v>33</v>
      </c>
      <c r="E145" s="367" t="s">
        <v>375</v>
      </c>
      <c r="F145" s="367"/>
      <c r="G145" s="367"/>
      <c r="H145" s="367"/>
      <c r="I145" s="22">
        <v>8.7200000000000006</v>
      </c>
      <c r="J145" s="22"/>
      <c r="K145" s="22"/>
      <c r="L145" s="22">
        <v>5</v>
      </c>
      <c r="M145" s="21">
        <v>-1749</v>
      </c>
      <c r="N145" s="277">
        <v>9164.7299999999959</v>
      </c>
      <c r="O145" s="20"/>
      <c r="P145" s="20"/>
      <c r="Q145" s="19"/>
      <c r="R145" s="368"/>
      <c r="S145" s="368"/>
      <c r="T145" s="369"/>
      <c r="U145" s="370"/>
      <c r="V145" s="370"/>
      <c r="W145" s="370"/>
      <c r="X145" s="370"/>
      <c r="Y145" s="370"/>
      <c r="Z145" s="370"/>
      <c r="AA145" s="370"/>
      <c r="AB145" s="371"/>
    </row>
    <row r="146" spans="1:28">
      <c r="A146" s="3"/>
      <c r="B146" s="32">
        <v>41676</v>
      </c>
      <c r="C146" s="31">
        <v>201447</v>
      </c>
      <c r="D146" s="31" t="s">
        <v>18</v>
      </c>
      <c r="E146" s="384" t="s">
        <v>380</v>
      </c>
      <c r="F146" s="384"/>
      <c r="G146" s="384"/>
      <c r="H146" s="384"/>
      <c r="I146" s="31">
        <v>2</v>
      </c>
      <c r="J146" s="31"/>
      <c r="K146" s="31"/>
      <c r="L146" s="31">
        <v>1.25</v>
      </c>
      <c r="M146" s="30">
        <v>198.75</v>
      </c>
      <c r="N146" s="277">
        <v>9363.4799999999959</v>
      </c>
      <c r="O146" s="54"/>
      <c r="P146" s="54"/>
      <c r="Q146" s="53"/>
      <c r="R146" s="385"/>
      <c r="S146" s="385"/>
      <c r="T146" s="386"/>
      <c r="U146" s="387"/>
      <c r="V146" s="387"/>
      <c r="W146" s="387"/>
      <c r="X146" s="387"/>
      <c r="Y146" s="387"/>
      <c r="Z146" s="387"/>
      <c r="AA146" s="387"/>
      <c r="AB146" s="388"/>
    </row>
    <row r="147" spans="1:28">
      <c r="B147" s="88">
        <v>41680</v>
      </c>
      <c r="C147" s="87">
        <v>201448</v>
      </c>
      <c r="D147" s="87" t="s">
        <v>336</v>
      </c>
      <c r="E147" s="474" t="s">
        <v>238</v>
      </c>
      <c r="F147" s="474"/>
      <c r="G147" s="474"/>
      <c r="H147" s="474"/>
      <c r="I147" s="87">
        <v>100</v>
      </c>
      <c r="J147" s="87"/>
      <c r="K147" s="87"/>
      <c r="L147" s="87">
        <v>5</v>
      </c>
      <c r="M147" s="86">
        <v>-4348</v>
      </c>
      <c r="N147" s="277">
        <v>5015.4799999999959</v>
      </c>
      <c r="O147" s="85"/>
      <c r="P147" s="85"/>
      <c r="Q147" s="84"/>
      <c r="R147" s="470"/>
      <c r="S147" s="470"/>
      <c r="T147" s="471"/>
      <c r="U147" s="472"/>
      <c r="V147" s="472"/>
      <c r="W147" s="472"/>
      <c r="X147" s="472"/>
      <c r="Y147" s="472"/>
      <c r="Z147" s="472"/>
      <c r="AA147" s="472"/>
      <c r="AB147" s="473"/>
    </row>
    <row r="148" spans="1:28">
      <c r="A148" s="5"/>
      <c r="B148" s="88">
        <v>41680</v>
      </c>
      <c r="C148" s="87">
        <v>201449</v>
      </c>
      <c r="D148" s="87" t="s">
        <v>342</v>
      </c>
      <c r="E148" s="474" t="s">
        <v>379</v>
      </c>
      <c r="F148" s="474"/>
      <c r="G148" s="474"/>
      <c r="H148" s="474"/>
      <c r="I148" s="87">
        <v>1.63</v>
      </c>
      <c r="J148" s="87"/>
      <c r="K148" s="87"/>
      <c r="L148" s="87">
        <v>2.5</v>
      </c>
      <c r="M148" s="86">
        <v>-328.5</v>
      </c>
      <c r="N148" s="277">
        <v>4686.9799999999959</v>
      </c>
      <c r="O148" s="85"/>
      <c r="P148" s="85"/>
      <c r="Q148" s="84"/>
      <c r="R148" s="470"/>
      <c r="S148" s="470"/>
      <c r="T148" s="471"/>
      <c r="U148" s="472"/>
      <c r="V148" s="472"/>
      <c r="W148" s="472"/>
      <c r="X148" s="472"/>
      <c r="Y148" s="472"/>
      <c r="Z148" s="472"/>
      <c r="AA148" s="472"/>
      <c r="AB148" s="473"/>
    </row>
    <row r="149" spans="1:28">
      <c r="A149" s="5"/>
      <c r="B149" s="88">
        <v>41680</v>
      </c>
      <c r="C149" s="87">
        <v>201450</v>
      </c>
      <c r="D149" s="87" t="s">
        <v>332</v>
      </c>
      <c r="E149" s="474" t="s">
        <v>378</v>
      </c>
      <c r="F149" s="474"/>
      <c r="G149" s="474"/>
      <c r="H149" s="474"/>
      <c r="I149" s="87">
        <v>2.4500000000000002</v>
      </c>
      <c r="J149" s="87"/>
      <c r="K149" s="87"/>
      <c r="L149" s="87">
        <v>2.5</v>
      </c>
      <c r="M149" s="86">
        <v>-492.5</v>
      </c>
      <c r="N149" s="277">
        <v>4194.4799999999959</v>
      </c>
      <c r="O149" s="85"/>
      <c r="P149" s="85"/>
      <c r="Q149" s="84"/>
      <c r="R149" s="470"/>
      <c r="S149" s="470"/>
      <c r="T149" s="471"/>
      <c r="U149" s="472"/>
      <c r="V149" s="472"/>
      <c r="W149" s="472"/>
      <c r="X149" s="472"/>
      <c r="Y149" s="472"/>
      <c r="Z149" s="472"/>
      <c r="AA149" s="472"/>
      <c r="AB149" s="473"/>
    </row>
    <row r="150" spans="1:28">
      <c r="B150" s="23">
        <v>41681</v>
      </c>
      <c r="C150" s="22">
        <v>201451</v>
      </c>
      <c r="D150" s="22" t="s">
        <v>20</v>
      </c>
      <c r="E150" s="367" t="s">
        <v>377</v>
      </c>
      <c r="F150" s="367"/>
      <c r="G150" s="367" t="s">
        <v>376</v>
      </c>
      <c r="H150" s="367"/>
      <c r="I150" s="22">
        <v>22.75</v>
      </c>
      <c r="J150" s="22"/>
      <c r="K150" s="22">
        <v>200</v>
      </c>
      <c r="L150" s="22">
        <v>5</v>
      </c>
      <c r="M150" s="21">
        <v>4540</v>
      </c>
      <c r="N150" s="277">
        <v>8734.4799999999959</v>
      </c>
      <c r="O150" s="20"/>
      <c r="P150" s="20"/>
      <c r="Q150" s="19"/>
      <c r="R150" s="368">
        <v>201307</v>
      </c>
      <c r="S150" s="368"/>
      <c r="T150" s="369"/>
      <c r="U150" s="370"/>
      <c r="V150" s="370"/>
      <c r="W150" s="370"/>
      <c r="X150" s="370"/>
      <c r="Y150" s="370"/>
      <c r="Z150" s="370"/>
      <c r="AA150" s="370"/>
      <c r="AB150" s="371"/>
    </row>
    <row r="151" spans="1:28">
      <c r="B151" s="23">
        <v>41681</v>
      </c>
      <c r="C151" s="22">
        <v>201452</v>
      </c>
      <c r="D151" s="22" t="s">
        <v>29</v>
      </c>
      <c r="E151" s="367" t="s">
        <v>375</v>
      </c>
      <c r="F151" s="367"/>
      <c r="G151" s="367" t="s">
        <v>374</v>
      </c>
      <c r="H151" s="367"/>
      <c r="I151" s="22">
        <v>22.51</v>
      </c>
      <c r="J151" s="22"/>
      <c r="K151" s="22">
        <v>100</v>
      </c>
      <c r="L151" s="22">
        <v>5</v>
      </c>
      <c r="M151" s="21">
        <v>-2256</v>
      </c>
      <c r="N151" s="277">
        <v>6478.4799999999959</v>
      </c>
      <c r="O151" s="20"/>
      <c r="P151" s="20"/>
      <c r="Q151" s="19"/>
      <c r="R151" s="368"/>
      <c r="S151" s="368"/>
      <c r="T151" s="369"/>
      <c r="U151" s="370"/>
      <c r="V151" s="370"/>
      <c r="W151" s="370"/>
      <c r="X151" s="370"/>
      <c r="Y151" s="370"/>
      <c r="Z151" s="370"/>
      <c r="AA151" s="370"/>
      <c r="AB151" s="371"/>
    </row>
    <row r="152" spans="1:28">
      <c r="A152" s="5"/>
      <c r="B152" s="32">
        <v>41681</v>
      </c>
      <c r="C152" s="31">
        <v>201453</v>
      </c>
      <c r="D152" s="31" t="s">
        <v>229</v>
      </c>
      <c r="E152" s="384" t="s">
        <v>373</v>
      </c>
      <c r="F152" s="384"/>
      <c r="G152" s="384" t="s">
        <v>369</v>
      </c>
      <c r="H152" s="384"/>
      <c r="I152" s="31">
        <v>0.7</v>
      </c>
      <c r="J152" s="31"/>
      <c r="K152" s="31"/>
      <c r="L152" s="31">
        <v>1.25</v>
      </c>
      <c r="M152" s="30">
        <v>68.75</v>
      </c>
      <c r="N152" s="277">
        <v>6547.2299999999959</v>
      </c>
      <c r="O152" s="54"/>
      <c r="P152" s="54"/>
      <c r="Q152" s="53"/>
      <c r="R152" s="385"/>
      <c r="S152" s="385"/>
      <c r="T152" s="386"/>
      <c r="U152" s="387"/>
      <c r="V152" s="387"/>
      <c r="W152" s="387"/>
      <c r="X152" s="387"/>
      <c r="Y152" s="387"/>
      <c r="Z152" s="387"/>
      <c r="AA152" s="387"/>
      <c r="AB152" s="388"/>
    </row>
    <row r="153" spans="1:28">
      <c r="A153" s="5"/>
      <c r="B153" s="32">
        <v>41681</v>
      </c>
      <c r="C153" s="31">
        <v>201454</v>
      </c>
      <c r="D153" s="31" t="s">
        <v>32</v>
      </c>
      <c r="E153" s="384" t="s">
        <v>372</v>
      </c>
      <c r="F153" s="384"/>
      <c r="G153" s="384" t="s">
        <v>371</v>
      </c>
      <c r="H153" s="384"/>
      <c r="I153" s="31">
        <v>30</v>
      </c>
      <c r="J153" s="31"/>
      <c r="K153" s="31"/>
      <c r="L153" s="31">
        <v>1.25</v>
      </c>
      <c r="M153" s="30">
        <v>28.75</v>
      </c>
      <c r="N153" s="277">
        <v>6575.9799999999959</v>
      </c>
      <c r="O153" s="54"/>
      <c r="P153" s="54"/>
      <c r="Q153" s="53"/>
      <c r="R153" s="385"/>
      <c r="S153" s="385"/>
      <c r="T153" s="386"/>
      <c r="U153" s="387"/>
      <c r="V153" s="387"/>
      <c r="W153" s="387"/>
      <c r="X153" s="387"/>
      <c r="Y153" s="387"/>
      <c r="Z153" s="387"/>
      <c r="AA153" s="387"/>
      <c r="AB153" s="388"/>
    </row>
    <row r="154" spans="1:28">
      <c r="A154" s="5"/>
      <c r="B154" s="32">
        <v>41681</v>
      </c>
      <c r="C154" s="31">
        <v>201455</v>
      </c>
      <c r="D154" s="31" t="s">
        <v>19</v>
      </c>
      <c r="E154" s="384" t="s">
        <v>370</v>
      </c>
      <c r="F154" s="384"/>
      <c r="G154" s="384" t="s">
        <v>369</v>
      </c>
      <c r="H154" s="384"/>
      <c r="I154" s="31">
        <v>0.38</v>
      </c>
      <c r="J154" s="31"/>
      <c r="K154" s="31"/>
      <c r="L154" s="31">
        <v>1.25</v>
      </c>
      <c r="M154" s="30">
        <v>36.75</v>
      </c>
      <c r="N154" s="277">
        <v>6612.7299999999959</v>
      </c>
      <c r="O154" s="54"/>
      <c r="P154" s="54"/>
      <c r="Q154" s="53"/>
      <c r="R154" s="385"/>
      <c r="S154" s="385"/>
      <c r="T154" s="386"/>
      <c r="U154" s="387"/>
      <c r="V154" s="387"/>
      <c r="W154" s="387"/>
      <c r="X154" s="387"/>
      <c r="Y154" s="387"/>
      <c r="Z154" s="387"/>
      <c r="AA154" s="387"/>
      <c r="AB154" s="388"/>
    </row>
    <row r="155" spans="1:28">
      <c r="A155" s="5"/>
      <c r="B155" s="93">
        <v>41684</v>
      </c>
      <c r="C155" s="92">
        <v>201456</v>
      </c>
      <c r="D155" s="92" t="s">
        <v>201</v>
      </c>
      <c r="E155" s="477" t="s">
        <v>368</v>
      </c>
      <c r="F155" s="477"/>
      <c r="G155" s="477" t="s">
        <v>367</v>
      </c>
      <c r="H155" s="477"/>
      <c r="I155" s="92">
        <v>0.9</v>
      </c>
      <c r="J155" s="92"/>
      <c r="K155" s="92"/>
      <c r="L155" s="92">
        <v>2.5</v>
      </c>
      <c r="M155" s="91">
        <v>-182.5</v>
      </c>
      <c r="N155" s="277">
        <v>6430.2299999999959</v>
      </c>
      <c r="O155" s="90"/>
      <c r="P155" s="90"/>
      <c r="Q155" s="89"/>
      <c r="R155" s="478"/>
      <c r="S155" s="478"/>
      <c r="T155" s="479"/>
      <c r="U155" s="480"/>
      <c r="V155" s="480"/>
      <c r="W155" s="480"/>
      <c r="X155" s="480"/>
      <c r="Y155" s="480"/>
      <c r="Z155" s="480"/>
      <c r="AA155" s="480"/>
      <c r="AB155" s="481"/>
    </row>
    <row r="156" spans="1:28">
      <c r="A156" s="5"/>
      <c r="B156" s="32">
        <v>41684</v>
      </c>
      <c r="C156" s="31">
        <v>201457</v>
      </c>
      <c r="D156" s="31" t="s">
        <v>339</v>
      </c>
      <c r="E156" s="384" t="s">
        <v>366</v>
      </c>
      <c r="F156" s="384"/>
      <c r="G156" s="384" t="s">
        <v>365</v>
      </c>
      <c r="H156" s="384"/>
      <c r="I156" s="31">
        <v>0.52</v>
      </c>
      <c r="J156" s="31"/>
      <c r="K156" s="31"/>
      <c r="L156" s="31">
        <v>1.25</v>
      </c>
      <c r="M156" s="30">
        <v>50.75</v>
      </c>
      <c r="N156" s="277">
        <v>6480.9799999999959</v>
      </c>
      <c r="O156" s="54"/>
      <c r="P156" s="54"/>
      <c r="Q156" s="53"/>
      <c r="R156" s="385"/>
      <c r="S156" s="385"/>
      <c r="T156" s="386"/>
      <c r="U156" s="387"/>
      <c r="V156" s="387"/>
      <c r="W156" s="387"/>
      <c r="X156" s="387"/>
      <c r="Y156" s="387"/>
      <c r="Z156" s="387"/>
      <c r="AA156" s="387"/>
      <c r="AB156" s="388"/>
    </row>
    <row r="157" spans="1:28">
      <c r="A157" s="5"/>
      <c r="B157" s="88">
        <v>41684</v>
      </c>
      <c r="C157" s="87">
        <v>201458</v>
      </c>
      <c r="D157" s="87" t="s">
        <v>339</v>
      </c>
      <c r="E157" s="474" t="s">
        <v>364</v>
      </c>
      <c r="F157" s="474"/>
      <c r="G157" s="474"/>
      <c r="H157" s="474"/>
      <c r="I157" s="87">
        <v>2.1</v>
      </c>
      <c r="J157" s="87"/>
      <c r="K157" s="87"/>
      <c r="L157" s="87">
        <v>1.25</v>
      </c>
      <c r="M157" s="86">
        <v>-211.25</v>
      </c>
      <c r="N157" s="277">
        <v>6269.7299999999959</v>
      </c>
      <c r="O157" s="85"/>
      <c r="P157" s="85"/>
      <c r="Q157" s="84"/>
      <c r="R157" s="470"/>
      <c r="S157" s="470"/>
      <c r="T157" s="471"/>
      <c r="U157" s="472"/>
      <c r="V157" s="472"/>
      <c r="W157" s="472"/>
      <c r="X157" s="472"/>
      <c r="Y157" s="472"/>
      <c r="Z157" s="472"/>
      <c r="AA157" s="472"/>
      <c r="AB157" s="473"/>
    </row>
    <row r="158" spans="1:28">
      <c r="A158" s="5"/>
      <c r="B158" s="88">
        <v>41684</v>
      </c>
      <c r="C158" s="87">
        <v>201459</v>
      </c>
      <c r="D158" s="87" t="s">
        <v>363</v>
      </c>
      <c r="E158" s="474" t="s">
        <v>362</v>
      </c>
      <c r="F158" s="474"/>
      <c r="G158" s="474"/>
      <c r="H158" s="474"/>
      <c r="I158" s="87">
        <v>1.4</v>
      </c>
      <c r="J158" s="87"/>
      <c r="K158" s="87"/>
      <c r="L158" s="87">
        <v>2.5</v>
      </c>
      <c r="M158" s="86">
        <v>-282.5</v>
      </c>
      <c r="N158" s="277">
        <v>5987.2299999999959</v>
      </c>
      <c r="O158" s="85"/>
      <c r="P158" s="85"/>
      <c r="Q158" s="84"/>
      <c r="R158" s="470"/>
      <c r="S158" s="470"/>
      <c r="T158" s="471"/>
      <c r="U158" s="472"/>
      <c r="V158" s="472"/>
      <c r="W158" s="472"/>
      <c r="X158" s="472"/>
      <c r="Y158" s="472"/>
      <c r="Z158" s="472"/>
      <c r="AA158" s="472"/>
      <c r="AB158" s="473"/>
    </row>
    <row r="159" spans="1:28">
      <c r="B159" s="65">
        <v>41691</v>
      </c>
      <c r="C159" s="64">
        <v>201460</v>
      </c>
      <c r="D159" s="64" t="s">
        <v>16</v>
      </c>
      <c r="E159" s="458" t="s">
        <v>361</v>
      </c>
      <c r="F159" s="458"/>
      <c r="G159" s="458"/>
      <c r="H159" s="458"/>
      <c r="I159" s="64">
        <v>72.5</v>
      </c>
      <c r="J159" s="64"/>
      <c r="K159" s="64"/>
      <c r="L159" s="64">
        <v>5</v>
      </c>
      <c r="M159" s="63">
        <v>7245</v>
      </c>
      <c r="N159" s="277">
        <v>13232.229999999996</v>
      </c>
      <c r="O159" s="62"/>
      <c r="P159" s="62"/>
      <c r="Q159" s="61"/>
      <c r="R159" s="459">
        <v>201303</v>
      </c>
      <c r="S159" s="459"/>
      <c r="T159" s="407"/>
      <c r="U159" s="408"/>
      <c r="V159" s="408"/>
      <c r="W159" s="408"/>
      <c r="X159" s="408"/>
      <c r="Y159" s="408"/>
      <c r="Z159" s="408"/>
      <c r="AA159" s="408"/>
      <c r="AB159" s="409"/>
    </row>
    <row r="160" spans="1:28">
      <c r="B160" s="65">
        <v>41691</v>
      </c>
      <c r="C160" s="64">
        <v>201461</v>
      </c>
      <c r="D160" s="64" t="s">
        <v>19</v>
      </c>
      <c r="E160" s="458" t="s">
        <v>360</v>
      </c>
      <c r="F160" s="458"/>
      <c r="G160" s="458"/>
      <c r="H160" s="458"/>
      <c r="I160" s="64">
        <v>18</v>
      </c>
      <c r="J160" s="64"/>
      <c r="K160" s="64"/>
      <c r="L160" s="64">
        <v>5</v>
      </c>
      <c r="M160" s="63">
        <v>5395</v>
      </c>
      <c r="N160" s="277">
        <v>18627.229999999996</v>
      </c>
      <c r="O160" s="62"/>
      <c r="P160" s="62"/>
      <c r="Q160" s="61"/>
      <c r="R160" s="459">
        <v>201306</v>
      </c>
      <c r="S160" s="459"/>
      <c r="T160" s="407"/>
      <c r="U160" s="408"/>
      <c r="V160" s="408"/>
      <c r="W160" s="408"/>
      <c r="X160" s="408"/>
      <c r="Y160" s="408"/>
      <c r="Z160" s="408"/>
      <c r="AA160" s="408"/>
      <c r="AB160" s="409"/>
    </row>
    <row r="161" spans="1:28">
      <c r="B161" s="65">
        <v>41691</v>
      </c>
      <c r="C161" s="64">
        <v>201462</v>
      </c>
      <c r="D161" s="64" t="s">
        <v>25</v>
      </c>
      <c r="E161" s="458" t="s">
        <v>359</v>
      </c>
      <c r="F161" s="458"/>
      <c r="G161" s="458"/>
      <c r="H161" s="458"/>
      <c r="I161" s="64">
        <v>21</v>
      </c>
      <c r="J161" s="64"/>
      <c r="K161" s="64"/>
      <c r="L161" s="64">
        <v>5</v>
      </c>
      <c r="M161" s="63">
        <v>4195</v>
      </c>
      <c r="N161" s="277">
        <v>22822.229999999996</v>
      </c>
      <c r="O161" s="62"/>
      <c r="P161" s="62"/>
      <c r="Q161" s="61"/>
      <c r="R161" s="459"/>
      <c r="S161" s="459"/>
      <c r="T161" s="407"/>
      <c r="U161" s="408"/>
      <c r="V161" s="408"/>
      <c r="W161" s="408"/>
      <c r="X161" s="408"/>
      <c r="Y161" s="408"/>
      <c r="Z161" s="408"/>
      <c r="AA161" s="408"/>
      <c r="AB161" s="409"/>
    </row>
    <row r="162" spans="1:28">
      <c r="B162" s="65">
        <v>41691</v>
      </c>
      <c r="C162" s="64">
        <v>201462</v>
      </c>
      <c r="D162" s="64" t="s">
        <v>30</v>
      </c>
      <c r="E162" s="458" t="s">
        <v>358</v>
      </c>
      <c r="F162" s="458"/>
      <c r="G162" s="458"/>
      <c r="H162" s="458"/>
      <c r="I162" s="64">
        <v>62.5</v>
      </c>
      <c r="J162" s="64"/>
      <c r="K162" s="64"/>
      <c r="L162" s="64">
        <v>5</v>
      </c>
      <c r="M162" s="63">
        <v>6245</v>
      </c>
      <c r="N162" s="277">
        <v>29067.229999999996</v>
      </c>
      <c r="O162" s="62"/>
      <c r="P162" s="62"/>
      <c r="Q162" s="61"/>
      <c r="R162" s="459"/>
      <c r="S162" s="459"/>
      <c r="T162" s="407"/>
      <c r="U162" s="408"/>
      <c r="V162" s="408"/>
      <c r="W162" s="408"/>
      <c r="X162" s="408"/>
      <c r="Y162" s="408"/>
      <c r="Z162" s="408"/>
      <c r="AA162" s="408"/>
      <c r="AB162" s="409"/>
    </row>
    <row r="163" spans="1:28">
      <c r="B163" s="45">
        <v>41691</v>
      </c>
      <c r="C163" s="44"/>
      <c r="D163" s="44" t="s">
        <v>15</v>
      </c>
      <c r="E163" s="348" t="s">
        <v>357</v>
      </c>
      <c r="F163" s="348"/>
      <c r="G163" s="348"/>
      <c r="H163" s="348"/>
      <c r="I163" s="44"/>
      <c r="J163" s="44"/>
      <c r="K163" s="44"/>
      <c r="L163" s="44"/>
      <c r="M163" s="43">
        <v>105.24</v>
      </c>
      <c r="N163" s="277">
        <v>29172.469999999998</v>
      </c>
      <c r="O163" s="42"/>
      <c r="P163" s="42"/>
      <c r="Q163" s="41"/>
      <c r="R163" s="405"/>
      <c r="S163" s="405"/>
      <c r="T163" s="397"/>
      <c r="U163" s="398"/>
      <c r="V163" s="398"/>
      <c r="W163" s="398"/>
      <c r="X163" s="398"/>
      <c r="Y163" s="398"/>
      <c r="Z163" s="398"/>
      <c r="AA163" s="398"/>
      <c r="AB163" s="399"/>
    </row>
    <row r="164" spans="1:28">
      <c r="B164" s="45">
        <v>41691</v>
      </c>
      <c r="C164" s="44"/>
      <c r="D164" s="44" t="s">
        <v>17</v>
      </c>
      <c r="E164" s="348" t="s">
        <v>356</v>
      </c>
      <c r="F164" s="348"/>
      <c r="G164" s="348"/>
      <c r="H164" s="348"/>
      <c r="I164" s="44"/>
      <c r="J164" s="44"/>
      <c r="K164" s="44"/>
      <c r="L164" s="44"/>
      <c r="M164" s="43">
        <v>38.1</v>
      </c>
      <c r="N164" s="277">
        <v>29210.569999999996</v>
      </c>
      <c r="O164" s="42"/>
      <c r="P164" s="42"/>
      <c r="Q164" s="41"/>
      <c r="R164" s="405"/>
      <c r="S164" s="405"/>
      <c r="T164" s="397"/>
      <c r="U164" s="398"/>
      <c r="V164" s="398"/>
      <c r="W164" s="398"/>
      <c r="X164" s="398"/>
      <c r="Y164" s="398"/>
      <c r="Z164" s="398"/>
      <c r="AA164" s="398"/>
      <c r="AB164" s="399"/>
    </row>
    <row r="165" spans="1:28">
      <c r="A165" s="5"/>
      <c r="B165" s="32">
        <v>41691</v>
      </c>
      <c r="C165" s="31">
        <v>201463</v>
      </c>
      <c r="D165" s="31" t="s">
        <v>355</v>
      </c>
      <c r="E165" s="384" t="s">
        <v>354</v>
      </c>
      <c r="F165" s="384"/>
      <c r="G165" s="384"/>
      <c r="H165" s="384"/>
      <c r="I165" s="31">
        <v>0.75</v>
      </c>
      <c r="J165" s="31"/>
      <c r="K165" s="31"/>
      <c r="L165" s="31">
        <v>1.25</v>
      </c>
      <c r="M165" s="30">
        <v>73.75</v>
      </c>
      <c r="N165" s="277">
        <v>29284.319999999996</v>
      </c>
      <c r="O165" s="54"/>
      <c r="P165" s="54"/>
      <c r="Q165" s="53"/>
      <c r="R165" s="385"/>
      <c r="S165" s="385"/>
      <c r="T165" s="386"/>
      <c r="U165" s="387"/>
      <c r="V165" s="387"/>
      <c r="W165" s="387"/>
      <c r="X165" s="387"/>
      <c r="Y165" s="387"/>
      <c r="Z165" s="387"/>
      <c r="AA165" s="387"/>
      <c r="AB165" s="388"/>
    </row>
    <row r="166" spans="1:28">
      <c r="B166" s="88">
        <v>41691</v>
      </c>
      <c r="C166" s="87">
        <v>201465</v>
      </c>
      <c r="D166" s="87" t="s">
        <v>353</v>
      </c>
      <c r="E166" s="474" t="s">
        <v>307</v>
      </c>
      <c r="F166" s="474"/>
      <c r="G166" s="474"/>
      <c r="H166" s="474"/>
      <c r="I166" s="87">
        <v>33.03</v>
      </c>
      <c r="J166" s="87"/>
      <c r="K166" s="87" t="s">
        <v>351</v>
      </c>
      <c r="L166" s="87">
        <v>5</v>
      </c>
      <c r="M166" s="86">
        <v>-2482.25</v>
      </c>
      <c r="N166" s="277">
        <v>26802.069999999996</v>
      </c>
      <c r="O166" s="85"/>
      <c r="P166" s="85"/>
      <c r="Q166" s="84"/>
      <c r="R166" s="470"/>
      <c r="S166" s="470"/>
      <c r="T166" s="471"/>
      <c r="U166" s="472"/>
      <c r="V166" s="472"/>
      <c r="W166" s="472"/>
      <c r="X166" s="472"/>
      <c r="Y166" s="472"/>
      <c r="Z166" s="472"/>
      <c r="AA166" s="472"/>
      <c r="AB166" s="473"/>
    </row>
    <row r="167" spans="1:28">
      <c r="B167" s="88">
        <v>41697</v>
      </c>
      <c r="C167" s="87">
        <v>201483</v>
      </c>
      <c r="D167" s="87" t="s">
        <v>353</v>
      </c>
      <c r="E167" s="468" t="s">
        <v>352</v>
      </c>
      <c r="F167" s="469"/>
      <c r="G167" s="468" t="s">
        <v>348</v>
      </c>
      <c r="H167" s="469"/>
      <c r="I167" s="87">
        <v>36.630000000000003</v>
      </c>
      <c r="J167" s="87"/>
      <c r="K167" s="87" t="s">
        <v>351</v>
      </c>
      <c r="L167" s="87">
        <v>5</v>
      </c>
      <c r="M167" s="86">
        <v>2742.25</v>
      </c>
      <c r="N167" s="277">
        <v>29544.319999999996</v>
      </c>
      <c r="O167" s="85"/>
      <c r="P167" s="85"/>
      <c r="Q167" s="84"/>
      <c r="R167" s="475">
        <v>201465</v>
      </c>
      <c r="S167" s="476"/>
      <c r="T167" s="83"/>
      <c r="U167" s="82"/>
      <c r="V167" s="82"/>
      <c r="W167" s="82"/>
      <c r="X167" s="82"/>
      <c r="Y167" s="82"/>
      <c r="Z167" s="82"/>
      <c r="AA167" s="82"/>
      <c r="AB167" s="81"/>
    </row>
    <row r="168" spans="1:28">
      <c r="B168" s="88">
        <v>41694</v>
      </c>
      <c r="C168" s="87">
        <v>201466</v>
      </c>
      <c r="D168" s="87" t="s">
        <v>350</v>
      </c>
      <c r="E168" s="474" t="s">
        <v>307</v>
      </c>
      <c r="F168" s="474"/>
      <c r="G168" s="474"/>
      <c r="H168" s="474"/>
      <c r="I168" s="87">
        <v>20.18</v>
      </c>
      <c r="J168" s="87"/>
      <c r="K168" s="87" t="s">
        <v>347</v>
      </c>
      <c r="L168" s="87">
        <v>5</v>
      </c>
      <c r="M168" s="86">
        <v>-3032</v>
      </c>
      <c r="N168" s="277">
        <v>26512.319999999996</v>
      </c>
      <c r="O168" s="85"/>
      <c r="P168" s="85"/>
      <c r="Q168" s="84"/>
      <c r="R168" s="470"/>
      <c r="S168" s="470"/>
      <c r="T168" s="471"/>
      <c r="U168" s="472"/>
      <c r="V168" s="472"/>
      <c r="W168" s="472"/>
      <c r="X168" s="472"/>
      <c r="Y168" s="472"/>
      <c r="Z168" s="472"/>
      <c r="AA168" s="472"/>
      <c r="AB168" s="473"/>
    </row>
    <row r="169" spans="1:28">
      <c r="B169" s="88">
        <v>41697</v>
      </c>
      <c r="C169" s="87">
        <v>201484</v>
      </c>
      <c r="D169" s="87" t="s">
        <v>350</v>
      </c>
      <c r="E169" s="468" t="s">
        <v>349</v>
      </c>
      <c r="F169" s="469"/>
      <c r="G169" s="468" t="s">
        <v>348</v>
      </c>
      <c r="H169" s="469"/>
      <c r="I169" s="87">
        <v>20.98</v>
      </c>
      <c r="J169" s="87"/>
      <c r="K169" s="87" t="s">
        <v>347</v>
      </c>
      <c r="L169" s="87">
        <v>5</v>
      </c>
      <c r="M169" s="86">
        <v>3142</v>
      </c>
      <c r="N169" s="277">
        <v>29654.319999999996</v>
      </c>
      <c r="O169" s="85"/>
      <c r="P169" s="85"/>
      <c r="Q169" s="84"/>
      <c r="R169" s="475">
        <v>201466</v>
      </c>
      <c r="S169" s="476"/>
      <c r="T169" s="83"/>
      <c r="U169" s="82"/>
      <c r="V169" s="82"/>
      <c r="W169" s="82"/>
      <c r="X169" s="82"/>
      <c r="Y169" s="82"/>
      <c r="Z169" s="82"/>
      <c r="AA169" s="82"/>
      <c r="AB169" s="81"/>
    </row>
    <row r="170" spans="1:28">
      <c r="B170" s="88">
        <v>41694</v>
      </c>
      <c r="C170" s="87">
        <v>201477</v>
      </c>
      <c r="D170" s="87" t="s">
        <v>345</v>
      </c>
      <c r="E170" s="474" t="s">
        <v>307</v>
      </c>
      <c r="F170" s="474"/>
      <c r="G170" s="474"/>
      <c r="H170" s="474"/>
      <c r="I170" s="87">
        <v>199.59</v>
      </c>
      <c r="J170" s="87"/>
      <c r="K170" s="87" t="s">
        <v>346</v>
      </c>
      <c r="L170" s="87">
        <v>5</v>
      </c>
      <c r="M170" s="86">
        <v>-3996.8</v>
      </c>
      <c r="N170" s="277">
        <v>25657.519999999997</v>
      </c>
      <c r="O170" s="85"/>
      <c r="P170" s="85"/>
      <c r="Q170" s="84"/>
      <c r="R170" s="470"/>
      <c r="S170" s="470"/>
      <c r="T170" s="471"/>
      <c r="U170" s="472"/>
      <c r="V170" s="472"/>
      <c r="W170" s="472"/>
      <c r="X170" s="472"/>
      <c r="Y170" s="472"/>
      <c r="Z170" s="472"/>
      <c r="AA170" s="472"/>
      <c r="AB170" s="473"/>
    </row>
    <row r="171" spans="1:28">
      <c r="B171" s="88">
        <v>41696</v>
      </c>
      <c r="C171" s="87">
        <v>201478</v>
      </c>
      <c r="D171" s="87" t="s">
        <v>345</v>
      </c>
      <c r="E171" s="474" t="s">
        <v>344</v>
      </c>
      <c r="F171" s="474"/>
      <c r="G171" s="474" t="s">
        <v>343</v>
      </c>
      <c r="H171" s="474"/>
      <c r="I171" s="87">
        <v>216.09</v>
      </c>
      <c r="J171" s="87"/>
      <c r="K171" s="87">
        <v>20</v>
      </c>
      <c r="L171" s="87">
        <v>5</v>
      </c>
      <c r="M171" s="86">
        <v>4316.8</v>
      </c>
      <c r="N171" s="277">
        <v>29974.319999999996</v>
      </c>
      <c r="O171" s="85"/>
      <c r="P171" s="85"/>
      <c r="Q171" s="84"/>
      <c r="R171" s="470">
        <v>201477</v>
      </c>
      <c r="S171" s="470"/>
      <c r="T171" s="471"/>
      <c r="U171" s="472"/>
      <c r="V171" s="472"/>
      <c r="W171" s="472"/>
      <c r="X171" s="472"/>
      <c r="Y171" s="472"/>
      <c r="Z171" s="472"/>
      <c r="AA171" s="472"/>
      <c r="AB171" s="473"/>
    </row>
    <row r="172" spans="1:28">
      <c r="B172" s="88">
        <v>41696</v>
      </c>
      <c r="C172" s="87">
        <v>201479</v>
      </c>
      <c r="D172" s="87" t="s">
        <v>342</v>
      </c>
      <c r="E172" s="474" t="s">
        <v>341</v>
      </c>
      <c r="F172" s="474"/>
      <c r="G172" s="474" t="s">
        <v>340</v>
      </c>
      <c r="H172" s="474"/>
      <c r="I172" s="87">
        <v>0.75</v>
      </c>
      <c r="J172" s="87"/>
      <c r="K172" s="87"/>
      <c r="L172" s="87">
        <v>2.5</v>
      </c>
      <c r="M172" s="86">
        <v>147.5</v>
      </c>
      <c r="N172" s="277">
        <v>30121.819999999996</v>
      </c>
      <c r="O172" s="85"/>
      <c r="P172" s="85"/>
      <c r="Q172" s="84"/>
      <c r="R172" s="470">
        <v>201449</v>
      </c>
      <c r="S172" s="470"/>
      <c r="T172" s="471"/>
      <c r="U172" s="472"/>
      <c r="V172" s="472"/>
      <c r="W172" s="472"/>
      <c r="X172" s="472"/>
      <c r="Y172" s="472"/>
      <c r="Z172" s="472"/>
      <c r="AA172" s="472"/>
      <c r="AB172" s="473"/>
    </row>
    <row r="173" spans="1:28">
      <c r="B173" s="88">
        <v>41696</v>
      </c>
      <c r="C173" s="87">
        <v>201480</v>
      </c>
      <c r="D173" s="87" t="s">
        <v>339</v>
      </c>
      <c r="E173" s="474" t="s">
        <v>338</v>
      </c>
      <c r="F173" s="474"/>
      <c r="G173" s="474" t="s">
        <v>337</v>
      </c>
      <c r="H173" s="474"/>
      <c r="I173" s="87">
        <v>2.1800000000000002</v>
      </c>
      <c r="J173" s="87"/>
      <c r="K173" s="87"/>
      <c r="L173" s="87">
        <v>1.25</v>
      </c>
      <c r="M173" s="86">
        <v>216.75</v>
      </c>
      <c r="N173" s="277">
        <v>30338.569999999996</v>
      </c>
      <c r="O173" s="85"/>
      <c r="P173" s="85"/>
      <c r="Q173" s="84"/>
      <c r="R173" s="470">
        <v>201458</v>
      </c>
      <c r="S173" s="470"/>
      <c r="T173" s="471"/>
      <c r="U173" s="472"/>
      <c r="V173" s="472"/>
      <c r="W173" s="472"/>
      <c r="X173" s="472"/>
      <c r="Y173" s="472"/>
      <c r="Z173" s="472"/>
      <c r="AA173" s="472"/>
      <c r="AB173" s="473"/>
    </row>
    <row r="174" spans="1:28">
      <c r="B174" s="88">
        <v>41696</v>
      </c>
      <c r="C174" s="87">
        <v>201481</v>
      </c>
      <c r="D174" s="87" t="s">
        <v>336</v>
      </c>
      <c r="E174" s="474" t="s">
        <v>335</v>
      </c>
      <c r="F174" s="474"/>
      <c r="G174" s="474" t="s">
        <v>334</v>
      </c>
      <c r="H174" s="474"/>
      <c r="I174" s="87">
        <v>47.75</v>
      </c>
      <c r="J174" s="87"/>
      <c r="K174" s="87">
        <v>100</v>
      </c>
      <c r="L174" s="87">
        <v>5</v>
      </c>
      <c r="M174" s="86">
        <v>4770</v>
      </c>
      <c r="N174" s="277">
        <v>35108.569999999992</v>
      </c>
      <c r="O174" s="85"/>
      <c r="P174" s="85"/>
      <c r="Q174" s="84"/>
      <c r="R174" s="470">
        <v>201448</v>
      </c>
      <c r="S174" s="470"/>
      <c r="T174" s="471"/>
      <c r="U174" s="472"/>
      <c r="V174" s="472"/>
      <c r="W174" s="472"/>
      <c r="X174" s="472"/>
      <c r="Y174" s="472"/>
      <c r="Z174" s="472"/>
      <c r="AA174" s="472"/>
      <c r="AB174" s="473"/>
    </row>
    <row r="175" spans="1:28">
      <c r="B175" s="88">
        <v>41696</v>
      </c>
      <c r="C175" s="87">
        <v>201482</v>
      </c>
      <c r="D175" s="87" t="s">
        <v>332</v>
      </c>
      <c r="E175" s="474" t="s">
        <v>333</v>
      </c>
      <c r="F175" s="474"/>
      <c r="G175" s="474" t="s">
        <v>333</v>
      </c>
      <c r="H175" s="474"/>
      <c r="I175" s="87">
        <v>4.0999999999999996</v>
      </c>
      <c r="J175" s="87"/>
      <c r="K175" s="87"/>
      <c r="L175" s="87">
        <v>1.25</v>
      </c>
      <c r="M175" s="86">
        <v>408.75</v>
      </c>
      <c r="N175" s="277">
        <v>35517.319999999992</v>
      </c>
      <c r="O175" s="85"/>
      <c r="P175" s="85"/>
      <c r="Q175" s="84"/>
      <c r="R175" s="470">
        <v>201450</v>
      </c>
      <c r="S175" s="470"/>
      <c r="T175" s="471"/>
      <c r="U175" s="472"/>
      <c r="V175" s="472"/>
      <c r="W175" s="472"/>
      <c r="X175" s="472"/>
      <c r="Y175" s="472"/>
      <c r="Z175" s="472"/>
      <c r="AA175" s="472"/>
      <c r="AB175" s="473"/>
    </row>
    <row r="176" spans="1:28">
      <c r="B176" s="88">
        <v>41697</v>
      </c>
      <c r="C176" s="87">
        <v>201485</v>
      </c>
      <c r="D176" s="87" t="s">
        <v>332</v>
      </c>
      <c r="E176" s="474" t="s">
        <v>331</v>
      </c>
      <c r="F176" s="474"/>
      <c r="G176" s="474" t="s">
        <v>330</v>
      </c>
      <c r="H176" s="474"/>
      <c r="I176" s="87">
        <v>4.7</v>
      </c>
      <c r="J176" s="87"/>
      <c r="K176" s="87"/>
      <c r="L176" s="87">
        <v>1.25</v>
      </c>
      <c r="M176" s="86">
        <v>468.57</v>
      </c>
      <c r="N176" s="277">
        <v>35985.889999999992</v>
      </c>
      <c r="O176" s="85"/>
      <c r="P176" s="85"/>
      <c r="Q176" s="84"/>
      <c r="R176" s="470"/>
      <c r="S176" s="470"/>
      <c r="T176" s="471"/>
      <c r="U176" s="472"/>
      <c r="V176" s="472"/>
      <c r="W176" s="472"/>
      <c r="X176" s="472"/>
      <c r="Y176" s="472"/>
      <c r="Z176" s="472"/>
      <c r="AA176" s="472"/>
      <c r="AB176" s="473"/>
    </row>
    <row r="177" spans="1:28">
      <c r="A177" s="5"/>
      <c r="B177" s="32">
        <v>41697</v>
      </c>
      <c r="C177" s="31">
        <v>201486</v>
      </c>
      <c r="D177" s="31" t="s">
        <v>25</v>
      </c>
      <c r="E177" s="384" t="s">
        <v>329</v>
      </c>
      <c r="F177" s="384"/>
      <c r="G177" s="384" t="s">
        <v>328</v>
      </c>
      <c r="H177" s="384"/>
      <c r="I177" s="31">
        <v>0.25</v>
      </c>
      <c r="J177" s="31"/>
      <c r="K177" s="31"/>
      <c r="L177" s="31">
        <v>2.5</v>
      </c>
      <c r="M177" s="30">
        <v>47.5</v>
      </c>
      <c r="N177" s="277">
        <v>36033.389999999992</v>
      </c>
      <c r="O177" s="54"/>
      <c r="P177" s="54"/>
      <c r="Q177" s="53"/>
      <c r="R177" s="385"/>
      <c r="S177" s="385"/>
      <c r="T177" s="386"/>
      <c r="U177" s="387"/>
      <c r="V177" s="387"/>
      <c r="W177" s="387"/>
      <c r="X177" s="387"/>
      <c r="Y177" s="387"/>
      <c r="Z177" s="387"/>
      <c r="AA177" s="387"/>
      <c r="AB177" s="388"/>
    </row>
    <row r="178" spans="1:28">
      <c r="A178" s="5"/>
      <c r="B178" s="32">
        <v>41697</v>
      </c>
      <c r="C178" s="31">
        <v>201487</v>
      </c>
      <c r="D178" s="31" t="s">
        <v>31</v>
      </c>
      <c r="E178" s="384" t="s">
        <v>327</v>
      </c>
      <c r="F178" s="384"/>
      <c r="G178" s="384" t="s">
        <v>326</v>
      </c>
      <c r="H178" s="384"/>
      <c r="I178" s="31">
        <v>0.3</v>
      </c>
      <c r="J178" s="31"/>
      <c r="K178" s="31"/>
      <c r="L178" s="31">
        <v>2.5</v>
      </c>
      <c r="M178" s="30">
        <v>57.5</v>
      </c>
      <c r="N178" s="277">
        <v>36090.889999999992</v>
      </c>
      <c r="O178" s="54"/>
      <c r="P178" s="54"/>
      <c r="Q178" s="53"/>
      <c r="R178" s="385"/>
      <c r="S178" s="385"/>
      <c r="T178" s="386"/>
      <c r="U178" s="387"/>
      <c r="V178" s="387"/>
      <c r="W178" s="387"/>
      <c r="X178" s="387"/>
      <c r="Y178" s="387"/>
      <c r="Z178" s="387"/>
      <c r="AA178" s="387"/>
      <c r="AB178" s="388"/>
    </row>
    <row r="179" spans="1:28">
      <c r="B179" s="45">
        <v>41697</v>
      </c>
      <c r="C179" s="44"/>
      <c r="D179" s="44" t="s">
        <v>35</v>
      </c>
      <c r="E179" s="348" t="s">
        <v>325</v>
      </c>
      <c r="F179" s="348"/>
      <c r="G179" s="348"/>
      <c r="H179" s="348"/>
      <c r="I179" s="44"/>
      <c r="J179" s="44"/>
      <c r="K179" s="44"/>
      <c r="L179" s="44"/>
      <c r="M179" s="43">
        <v>87.98</v>
      </c>
      <c r="N179" s="277">
        <v>36178.869999999995</v>
      </c>
      <c r="O179" s="42"/>
      <c r="P179" s="42"/>
      <c r="Q179" s="41"/>
      <c r="R179" s="405"/>
      <c r="S179" s="405"/>
      <c r="T179" s="397"/>
      <c r="U179" s="398"/>
      <c r="V179" s="398"/>
      <c r="W179" s="398"/>
      <c r="X179" s="398"/>
      <c r="Y179" s="398"/>
      <c r="Z179" s="398"/>
      <c r="AA179" s="398"/>
      <c r="AB179" s="399"/>
    </row>
    <row r="180" spans="1:28">
      <c r="B180" s="23">
        <v>41697</v>
      </c>
      <c r="C180" s="22">
        <v>201488</v>
      </c>
      <c r="D180" s="22" t="s">
        <v>29</v>
      </c>
      <c r="E180" s="367" t="s">
        <v>324</v>
      </c>
      <c r="F180" s="367"/>
      <c r="G180" s="367" t="s">
        <v>323</v>
      </c>
      <c r="H180" s="367"/>
      <c r="I180" s="22">
        <v>23.8</v>
      </c>
      <c r="J180" s="22"/>
      <c r="K180" s="22"/>
      <c r="L180" s="22">
        <v>5</v>
      </c>
      <c r="M180" s="21">
        <v>2375</v>
      </c>
      <c r="N180" s="277">
        <v>38553.869999999995</v>
      </c>
      <c r="O180" s="20"/>
      <c r="P180" s="20"/>
      <c r="Q180" s="19"/>
      <c r="R180" s="368">
        <v>201452</v>
      </c>
      <c r="S180" s="368"/>
      <c r="T180" s="369"/>
      <c r="U180" s="370"/>
      <c r="V180" s="370"/>
      <c r="W180" s="370"/>
      <c r="X180" s="370"/>
      <c r="Y180" s="370"/>
      <c r="Z180" s="370"/>
      <c r="AA180" s="370"/>
      <c r="AB180" s="371"/>
    </row>
    <row r="181" spans="1:28">
      <c r="A181" s="5"/>
      <c r="B181" s="32">
        <v>41697</v>
      </c>
      <c r="C181" s="31">
        <v>201489</v>
      </c>
      <c r="D181" s="31" t="s">
        <v>30</v>
      </c>
      <c r="E181" s="384" t="s">
        <v>322</v>
      </c>
      <c r="F181" s="384"/>
      <c r="G181" s="384"/>
      <c r="H181" s="384"/>
      <c r="I181" s="31">
        <v>0.55000000000000004</v>
      </c>
      <c r="J181" s="31"/>
      <c r="K181" s="31"/>
      <c r="L181" s="31"/>
      <c r="M181" s="30">
        <v>53.75</v>
      </c>
      <c r="N181" s="277">
        <v>38607.619999999995</v>
      </c>
      <c r="O181" s="54"/>
      <c r="P181" s="54"/>
      <c r="Q181" s="53"/>
      <c r="R181" s="385"/>
      <c r="S181" s="385"/>
      <c r="T181" s="386"/>
      <c r="U181" s="387"/>
      <c r="V181" s="387"/>
      <c r="W181" s="387"/>
      <c r="X181" s="387"/>
      <c r="Y181" s="387"/>
      <c r="Z181" s="387"/>
      <c r="AA181" s="387"/>
      <c r="AB181" s="388"/>
    </row>
    <row r="182" spans="1:28">
      <c r="B182" s="23">
        <v>41697</v>
      </c>
      <c r="C182" s="22">
        <v>201490</v>
      </c>
      <c r="D182" s="22" t="s">
        <v>26</v>
      </c>
      <c r="E182" s="367" t="s">
        <v>321</v>
      </c>
      <c r="F182" s="367"/>
      <c r="G182" s="367" t="s">
        <v>320</v>
      </c>
      <c r="H182" s="367"/>
      <c r="I182" s="22">
        <v>32.130000000000003</v>
      </c>
      <c r="J182" s="22"/>
      <c r="K182" s="22"/>
      <c r="L182" s="22">
        <v>5</v>
      </c>
      <c r="M182" s="21">
        <v>-3218</v>
      </c>
      <c r="N182" s="277">
        <v>35389.619999999995</v>
      </c>
      <c r="O182" s="20"/>
      <c r="P182" s="20"/>
      <c r="Q182" s="19"/>
      <c r="R182" s="368"/>
      <c r="S182" s="368"/>
      <c r="T182" s="369"/>
      <c r="U182" s="370"/>
      <c r="V182" s="370"/>
      <c r="W182" s="370"/>
      <c r="X182" s="370"/>
      <c r="Y182" s="370"/>
      <c r="Z182" s="370"/>
      <c r="AA182" s="370"/>
      <c r="AB182" s="371"/>
    </row>
    <row r="183" spans="1:28">
      <c r="B183" s="23">
        <v>41697</v>
      </c>
      <c r="C183" s="22">
        <v>201491</v>
      </c>
      <c r="D183" s="22" t="s">
        <v>16</v>
      </c>
      <c r="E183" s="367" t="s">
        <v>319</v>
      </c>
      <c r="F183" s="367"/>
      <c r="G183" s="367" t="s">
        <v>318</v>
      </c>
      <c r="H183" s="367"/>
      <c r="I183" s="22">
        <v>74.02</v>
      </c>
      <c r="J183" s="22"/>
      <c r="K183" s="22"/>
      <c r="L183" s="22">
        <v>5</v>
      </c>
      <c r="M183" s="21">
        <v>-7407</v>
      </c>
      <c r="N183" s="277">
        <v>27982.619999999995</v>
      </c>
      <c r="O183" s="20"/>
      <c r="P183" s="20"/>
      <c r="Q183" s="19"/>
      <c r="R183" s="368"/>
      <c r="S183" s="368"/>
      <c r="T183" s="369"/>
      <c r="U183" s="370"/>
      <c r="V183" s="370"/>
      <c r="W183" s="370"/>
      <c r="X183" s="370"/>
      <c r="Y183" s="370"/>
      <c r="Z183" s="370"/>
      <c r="AA183" s="370"/>
      <c r="AB183" s="371"/>
    </row>
    <row r="184" spans="1:28">
      <c r="B184" s="29">
        <v>41697</v>
      </c>
      <c r="C184" s="28">
        <v>201492</v>
      </c>
      <c r="D184" s="28" t="s">
        <v>84</v>
      </c>
      <c r="E184" s="374" t="s">
        <v>307</v>
      </c>
      <c r="F184" s="374"/>
      <c r="G184" s="374" t="s">
        <v>317</v>
      </c>
      <c r="H184" s="374"/>
      <c r="I184" s="28">
        <v>77.52</v>
      </c>
      <c r="J184" s="28"/>
      <c r="K184" s="28" t="s">
        <v>316</v>
      </c>
      <c r="L184" s="28"/>
      <c r="M184" s="27">
        <v>-1943</v>
      </c>
      <c r="N184" s="277">
        <v>26039.619999999995</v>
      </c>
      <c r="O184" s="50"/>
      <c r="P184" s="50"/>
      <c r="Q184" s="49"/>
      <c r="R184" s="375"/>
      <c r="S184" s="375"/>
      <c r="T184" s="376"/>
      <c r="U184" s="377"/>
      <c r="V184" s="377"/>
      <c r="W184" s="377"/>
      <c r="X184" s="377"/>
      <c r="Y184" s="377"/>
      <c r="Z184" s="377"/>
      <c r="AA184" s="377"/>
      <c r="AB184" s="378"/>
    </row>
    <row r="185" spans="1:28">
      <c r="B185" s="29">
        <v>41703</v>
      </c>
      <c r="C185" s="28">
        <v>201499</v>
      </c>
      <c r="D185" s="28" t="s">
        <v>84</v>
      </c>
      <c r="E185" s="389" t="s">
        <v>315</v>
      </c>
      <c r="F185" s="390"/>
      <c r="G185" s="389" t="s">
        <v>314</v>
      </c>
      <c r="H185" s="390"/>
      <c r="I185" s="28">
        <v>93.77</v>
      </c>
      <c r="J185" s="28"/>
      <c r="K185" s="28">
        <v>25</v>
      </c>
      <c r="L185" s="28"/>
      <c r="M185" s="27">
        <v>2339.25</v>
      </c>
      <c r="N185" s="277">
        <v>28378.869999999995</v>
      </c>
      <c r="O185" s="50"/>
      <c r="P185" s="50"/>
      <c r="Q185" s="49"/>
      <c r="R185" s="466"/>
      <c r="S185" s="467"/>
      <c r="T185" s="48"/>
      <c r="U185" s="47"/>
      <c r="V185" s="47"/>
      <c r="W185" s="47"/>
      <c r="X185" s="47"/>
      <c r="Y185" s="47"/>
      <c r="Z185" s="47"/>
      <c r="AA185" s="47"/>
      <c r="AB185" s="46"/>
    </row>
    <row r="186" spans="1:28">
      <c r="B186" s="79">
        <v>41701</v>
      </c>
      <c r="C186" s="78">
        <v>201493</v>
      </c>
      <c r="D186" s="78" t="s">
        <v>313</v>
      </c>
      <c r="E186" s="424" t="s">
        <v>312</v>
      </c>
      <c r="F186" s="424"/>
      <c r="G186" s="424" t="s">
        <v>311</v>
      </c>
      <c r="H186" s="424"/>
      <c r="I186" s="78">
        <v>0.45</v>
      </c>
      <c r="J186" s="78"/>
      <c r="K186" s="78"/>
      <c r="L186" s="78">
        <v>2.5</v>
      </c>
      <c r="M186" s="77">
        <v>87.5</v>
      </c>
      <c r="N186" s="277">
        <v>28466.369999999995</v>
      </c>
      <c r="O186" s="76"/>
      <c r="P186" s="76"/>
      <c r="Q186" s="75"/>
      <c r="R186" s="464">
        <v>201456</v>
      </c>
      <c r="S186" s="464"/>
      <c r="T186" s="455"/>
      <c r="U186" s="456"/>
      <c r="V186" s="456"/>
      <c r="W186" s="456"/>
      <c r="X186" s="456"/>
      <c r="Y186" s="456"/>
      <c r="Z186" s="456"/>
      <c r="AA186" s="456"/>
      <c r="AB186" s="457"/>
    </row>
    <row r="187" spans="1:28">
      <c r="B187" s="29">
        <v>41701</v>
      </c>
      <c r="C187" s="28">
        <v>201494</v>
      </c>
      <c r="D187" s="28" t="s">
        <v>43</v>
      </c>
      <c r="E187" s="374" t="s">
        <v>310</v>
      </c>
      <c r="F187" s="374"/>
      <c r="G187" s="374"/>
      <c r="H187" s="374"/>
      <c r="I187" s="28">
        <v>3.13</v>
      </c>
      <c r="J187" s="28"/>
      <c r="K187" s="28"/>
      <c r="L187" s="28">
        <v>5</v>
      </c>
      <c r="M187" s="27">
        <v>-1570</v>
      </c>
      <c r="N187" s="277">
        <v>26896.369999999995</v>
      </c>
      <c r="O187" s="50"/>
      <c r="P187" s="50"/>
      <c r="Q187" s="49"/>
      <c r="R187" s="375"/>
      <c r="S187" s="375"/>
      <c r="T187" s="376"/>
      <c r="U187" s="377"/>
      <c r="V187" s="377"/>
      <c r="W187" s="377"/>
      <c r="X187" s="377"/>
      <c r="Y187" s="377"/>
      <c r="Z187" s="377"/>
      <c r="AA187" s="377"/>
      <c r="AB187" s="378"/>
    </row>
    <row r="188" spans="1:28">
      <c r="B188" s="29">
        <v>41701</v>
      </c>
      <c r="C188" s="28">
        <v>201495</v>
      </c>
      <c r="D188" s="28" t="s">
        <v>160</v>
      </c>
      <c r="E188" s="374" t="s">
        <v>309</v>
      </c>
      <c r="F188" s="374"/>
      <c r="G188" s="374"/>
      <c r="H188" s="374"/>
      <c r="I188" s="28">
        <v>34.44</v>
      </c>
      <c r="J188" s="28"/>
      <c r="K188" s="28"/>
      <c r="L188" s="28">
        <v>5</v>
      </c>
      <c r="M188" s="27">
        <v>-3459</v>
      </c>
      <c r="N188" s="277">
        <v>23437.369999999995</v>
      </c>
      <c r="O188" s="50"/>
      <c r="P188" s="50"/>
      <c r="Q188" s="49"/>
      <c r="R188" s="375"/>
      <c r="S188" s="375"/>
      <c r="T188" s="376"/>
      <c r="U188" s="377"/>
      <c r="V188" s="377"/>
      <c r="W188" s="377"/>
      <c r="X188" s="377"/>
      <c r="Y188" s="377"/>
      <c r="Z188" s="377"/>
      <c r="AA188" s="377"/>
      <c r="AB188" s="378"/>
    </row>
    <row r="189" spans="1:28">
      <c r="B189" s="29">
        <v>41701</v>
      </c>
      <c r="C189" s="28">
        <v>201496</v>
      </c>
      <c r="D189" s="28" t="s">
        <v>157</v>
      </c>
      <c r="E189" s="374" t="s">
        <v>308</v>
      </c>
      <c r="F189" s="374"/>
      <c r="G189" s="374"/>
      <c r="H189" s="374"/>
      <c r="I189" s="28">
        <v>152.24</v>
      </c>
      <c r="J189" s="28"/>
      <c r="K189" s="28"/>
      <c r="L189" s="28">
        <v>5</v>
      </c>
      <c r="M189" s="27">
        <v>-3049.8</v>
      </c>
      <c r="N189" s="277">
        <v>20387.569999999996</v>
      </c>
      <c r="O189" s="50"/>
      <c r="P189" s="50"/>
      <c r="Q189" s="49"/>
      <c r="R189" s="375"/>
      <c r="S189" s="375"/>
      <c r="T189" s="376"/>
      <c r="U189" s="377"/>
      <c r="V189" s="377"/>
      <c r="W189" s="377"/>
      <c r="X189" s="377"/>
      <c r="Y189" s="377"/>
      <c r="Z189" s="377"/>
      <c r="AA189" s="377"/>
      <c r="AB189" s="378"/>
    </row>
    <row r="190" spans="1:28">
      <c r="B190" s="29">
        <v>41701</v>
      </c>
      <c r="C190" s="28">
        <v>201497</v>
      </c>
      <c r="D190" s="28" t="s">
        <v>306</v>
      </c>
      <c r="E190" s="374" t="s">
        <v>307</v>
      </c>
      <c r="F190" s="374"/>
      <c r="G190" s="374"/>
      <c r="H190" s="374"/>
      <c r="I190" s="28">
        <v>9.76</v>
      </c>
      <c r="J190" s="28"/>
      <c r="K190" s="28"/>
      <c r="L190" s="28">
        <v>5</v>
      </c>
      <c r="M190" s="27">
        <v>-1957</v>
      </c>
      <c r="N190" s="277">
        <v>18430.569999999996</v>
      </c>
      <c r="O190" s="50"/>
      <c r="P190" s="50"/>
      <c r="Q190" s="49"/>
      <c r="R190" s="375"/>
      <c r="S190" s="375"/>
      <c r="T190" s="376"/>
      <c r="U190" s="377"/>
      <c r="V190" s="377"/>
      <c r="W190" s="377"/>
      <c r="X190" s="377"/>
      <c r="Y190" s="377"/>
      <c r="Z190" s="377"/>
      <c r="AA190" s="377"/>
      <c r="AB190" s="378"/>
    </row>
    <row r="191" spans="1:28">
      <c r="B191" s="29">
        <v>41704</v>
      </c>
      <c r="C191" s="28">
        <v>2014101</v>
      </c>
      <c r="D191" s="28" t="s">
        <v>306</v>
      </c>
      <c r="E191" s="389" t="s">
        <v>302</v>
      </c>
      <c r="F191" s="390"/>
      <c r="G191" s="389" t="s">
        <v>301</v>
      </c>
      <c r="H191" s="390"/>
      <c r="I191" s="28">
        <v>10.17</v>
      </c>
      <c r="J191" s="28"/>
      <c r="K191" s="28"/>
      <c r="L191" s="28">
        <v>5</v>
      </c>
      <c r="M191" s="80">
        <v>2029</v>
      </c>
      <c r="N191" s="277">
        <v>20459.569999999996</v>
      </c>
      <c r="O191" s="50"/>
      <c r="P191" s="50"/>
      <c r="Q191" s="49"/>
      <c r="R191" s="466"/>
      <c r="S191" s="467"/>
      <c r="T191" s="376"/>
      <c r="U191" s="377"/>
      <c r="V191" s="377"/>
      <c r="W191" s="377"/>
      <c r="X191" s="377"/>
      <c r="Y191" s="377"/>
      <c r="Z191" s="377"/>
      <c r="AA191" s="377"/>
      <c r="AB191" s="378"/>
    </row>
    <row r="192" spans="1:28">
      <c r="B192" s="45">
        <v>41701</v>
      </c>
      <c r="C192" s="44"/>
      <c r="D192" s="44" t="s">
        <v>30</v>
      </c>
      <c r="E192" s="348" t="s">
        <v>305</v>
      </c>
      <c r="F192" s="348"/>
      <c r="G192" s="348"/>
      <c r="H192" s="348"/>
      <c r="I192" s="44"/>
      <c r="J192" s="44"/>
      <c r="K192" s="44"/>
      <c r="L192" s="44"/>
      <c r="M192" s="43">
        <v>221.61</v>
      </c>
      <c r="N192" s="277">
        <v>20681.179999999997</v>
      </c>
      <c r="O192" s="42"/>
      <c r="P192" s="42"/>
      <c r="Q192" s="41"/>
      <c r="R192" s="405"/>
      <c r="S192" s="405"/>
      <c r="T192" s="397"/>
      <c r="U192" s="398"/>
      <c r="V192" s="398"/>
      <c r="W192" s="398"/>
      <c r="X192" s="398"/>
      <c r="Y192" s="398"/>
      <c r="Z192" s="398"/>
      <c r="AA192" s="398"/>
      <c r="AB192" s="399"/>
    </row>
    <row r="193" spans="1:28">
      <c r="A193" s="5"/>
      <c r="B193" s="74">
        <v>41702</v>
      </c>
      <c r="C193" s="73">
        <v>201498</v>
      </c>
      <c r="D193" s="73" t="s">
        <v>201</v>
      </c>
      <c r="E193" s="465" t="s">
        <v>304</v>
      </c>
      <c r="F193" s="465"/>
      <c r="G193" s="465" t="s">
        <v>303</v>
      </c>
      <c r="H193" s="465"/>
      <c r="I193" s="73">
        <v>0.94</v>
      </c>
      <c r="J193" s="73"/>
      <c r="K193" s="73">
        <v>3</v>
      </c>
      <c r="L193" s="73">
        <v>3.75</v>
      </c>
      <c r="M193" s="72">
        <v>-285.75</v>
      </c>
      <c r="N193" s="277">
        <v>20395.429999999997</v>
      </c>
      <c r="O193" s="71"/>
      <c r="P193" s="71"/>
      <c r="Q193" s="70"/>
      <c r="R193" s="460"/>
      <c r="S193" s="460"/>
      <c r="T193" s="461"/>
      <c r="U193" s="462"/>
      <c r="V193" s="462"/>
      <c r="W193" s="462"/>
      <c r="X193" s="462"/>
      <c r="Y193" s="462"/>
      <c r="Z193" s="462"/>
      <c r="AA193" s="462"/>
      <c r="AB193" s="463"/>
    </row>
    <row r="194" spans="1:28">
      <c r="B194" s="29">
        <v>41704</v>
      </c>
      <c r="C194" s="28">
        <v>2014100</v>
      </c>
      <c r="D194" s="28" t="s">
        <v>157</v>
      </c>
      <c r="E194" s="374" t="s">
        <v>302</v>
      </c>
      <c r="F194" s="374"/>
      <c r="G194" s="374" t="s">
        <v>301</v>
      </c>
      <c r="H194" s="374"/>
      <c r="I194" s="28">
        <v>151.47999999999999</v>
      </c>
      <c r="J194" s="28"/>
      <c r="K194" s="28">
        <v>20</v>
      </c>
      <c r="L194" s="28">
        <v>5</v>
      </c>
      <c r="M194" s="27">
        <v>3024.6</v>
      </c>
      <c r="N194" s="277">
        <v>23420.029999999995</v>
      </c>
      <c r="O194" s="50"/>
      <c r="P194" s="50"/>
      <c r="Q194" s="49"/>
      <c r="R194" s="375"/>
      <c r="S194" s="375"/>
      <c r="T194" s="376"/>
      <c r="U194" s="377"/>
      <c r="V194" s="377"/>
      <c r="W194" s="377"/>
      <c r="X194" s="377"/>
      <c r="Y194" s="377"/>
      <c r="Z194" s="377"/>
      <c r="AA194" s="377"/>
      <c r="AB194" s="378"/>
    </row>
    <row r="195" spans="1:28">
      <c r="B195" s="29">
        <v>41704</v>
      </c>
      <c r="C195" s="28">
        <v>2014101</v>
      </c>
      <c r="D195" s="28" t="s">
        <v>100</v>
      </c>
      <c r="E195" s="374" t="s">
        <v>300</v>
      </c>
      <c r="F195" s="374"/>
      <c r="G195" s="374"/>
      <c r="H195" s="374"/>
      <c r="I195" s="28">
        <v>79.52</v>
      </c>
      <c r="J195" s="28"/>
      <c r="K195" s="28">
        <v>50</v>
      </c>
      <c r="L195" s="28">
        <v>5</v>
      </c>
      <c r="M195" s="27">
        <v>-3981</v>
      </c>
      <c r="N195" s="277">
        <v>19439.029999999995</v>
      </c>
      <c r="O195" s="50"/>
      <c r="P195" s="50"/>
      <c r="Q195" s="49"/>
      <c r="R195" s="375"/>
      <c r="S195" s="375"/>
      <c r="T195" s="376"/>
      <c r="U195" s="377"/>
      <c r="V195" s="377"/>
      <c r="W195" s="377"/>
      <c r="X195" s="377"/>
      <c r="Y195" s="377"/>
      <c r="Z195" s="377"/>
      <c r="AA195" s="377"/>
      <c r="AB195" s="378"/>
    </row>
    <row r="196" spans="1:28">
      <c r="B196" s="29">
        <v>41705</v>
      </c>
      <c r="C196" s="28">
        <v>2014102</v>
      </c>
      <c r="D196" s="28" t="s">
        <v>277</v>
      </c>
      <c r="E196" s="374" t="s">
        <v>299</v>
      </c>
      <c r="F196" s="374"/>
      <c r="G196" s="374"/>
      <c r="H196" s="374"/>
      <c r="I196" s="28">
        <v>9.92</v>
      </c>
      <c r="J196" s="28"/>
      <c r="K196" s="28">
        <v>300</v>
      </c>
      <c r="L196" s="28">
        <v>5</v>
      </c>
      <c r="M196" s="27">
        <v>-2981</v>
      </c>
      <c r="N196" s="277">
        <v>16458.029999999995</v>
      </c>
      <c r="O196" s="50"/>
      <c r="P196" s="50"/>
      <c r="Q196" s="49"/>
      <c r="R196" s="375"/>
      <c r="S196" s="375"/>
      <c r="T196" s="376"/>
      <c r="U196" s="377"/>
      <c r="V196" s="377"/>
      <c r="W196" s="377"/>
      <c r="X196" s="377"/>
      <c r="Y196" s="377"/>
      <c r="Z196" s="377"/>
      <c r="AA196" s="377"/>
      <c r="AB196" s="378"/>
    </row>
    <row r="197" spans="1:28">
      <c r="B197" s="29">
        <v>41705</v>
      </c>
      <c r="C197" s="28">
        <v>2014103</v>
      </c>
      <c r="D197" s="28" t="s">
        <v>39</v>
      </c>
      <c r="E197" s="374" t="s">
        <v>298</v>
      </c>
      <c r="F197" s="374"/>
      <c r="G197" s="374" t="s">
        <v>297</v>
      </c>
      <c r="H197" s="374"/>
      <c r="I197" s="28">
        <v>14.66</v>
      </c>
      <c r="J197" s="28"/>
      <c r="K197" s="28">
        <v>200</v>
      </c>
      <c r="L197" s="28">
        <v>5</v>
      </c>
      <c r="M197" s="27">
        <v>-2937</v>
      </c>
      <c r="N197" s="277">
        <v>13521.029999999995</v>
      </c>
      <c r="O197" s="50"/>
      <c r="P197" s="50"/>
      <c r="Q197" s="49"/>
      <c r="R197" s="375"/>
      <c r="S197" s="375"/>
      <c r="T197" s="376"/>
      <c r="U197" s="377"/>
      <c r="V197" s="377"/>
      <c r="W197" s="377"/>
      <c r="X197" s="377"/>
      <c r="Y197" s="377"/>
      <c r="Z197" s="377"/>
      <c r="AA197" s="377"/>
      <c r="AB197" s="378"/>
    </row>
    <row r="198" spans="1:28">
      <c r="A198" s="5"/>
      <c r="B198" s="23">
        <v>41705</v>
      </c>
      <c r="C198" s="22">
        <v>2014104</v>
      </c>
      <c r="D198" s="22" t="s">
        <v>30</v>
      </c>
      <c r="E198" s="367" t="s">
        <v>296</v>
      </c>
      <c r="F198" s="367"/>
      <c r="G198" s="367" t="s">
        <v>295</v>
      </c>
      <c r="H198" s="367"/>
      <c r="I198" s="22">
        <v>62.11</v>
      </c>
      <c r="J198" s="22"/>
      <c r="K198" s="22">
        <v>50</v>
      </c>
      <c r="L198" s="22">
        <v>5</v>
      </c>
      <c r="M198" s="21">
        <v>-3110.5</v>
      </c>
      <c r="N198" s="277">
        <v>10410.529999999995</v>
      </c>
      <c r="O198" s="20"/>
      <c r="P198" s="20"/>
      <c r="Q198" s="19"/>
      <c r="R198" s="368"/>
      <c r="S198" s="368"/>
      <c r="T198" s="369"/>
      <c r="U198" s="370"/>
      <c r="V198" s="370"/>
      <c r="W198" s="370"/>
      <c r="X198" s="370"/>
      <c r="Y198" s="370"/>
      <c r="Z198" s="370"/>
      <c r="AA198" s="370"/>
      <c r="AB198" s="371"/>
    </row>
    <row r="199" spans="1:28">
      <c r="A199" s="5"/>
      <c r="B199" s="32">
        <v>41705</v>
      </c>
      <c r="C199" s="31">
        <v>2014105</v>
      </c>
      <c r="D199" s="31" t="s">
        <v>22</v>
      </c>
      <c r="E199" s="384" t="s">
        <v>294</v>
      </c>
      <c r="F199" s="384"/>
      <c r="G199" s="384"/>
      <c r="H199" s="384"/>
      <c r="I199" s="31">
        <v>0.65</v>
      </c>
      <c r="J199" s="31"/>
      <c r="K199" s="31"/>
      <c r="L199" s="31">
        <v>1.25</v>
      </c>
      <c r="M199" s="30">
        <v>63.75</v>
      </c>
      <c r="N199" s="277">
        <v>10474.279999999995</v>
      </c>
      <c r="O199" s="54"/>
      <c r="P199" s="54"/>
      <c r="Q199" s="53"/>
      <c r="R199" s="385"/>
      <c r="S199" s="385"/>
      <c r="T199" s="386"/>
      <c r="U199" s="387"/>
      <c r="V199" s="387"/>
      <c r="W199" s="387"/>
      <c r="X199" s="387"/>
      <c r="Y199" s="387"/>
      <c r="Z199" s="387"/>
      <c r="AA199" s="387"/>
      <c r="AB199" s="388"/>
    </row>
    <row r="200" spans="1:28">
      <c r="A200" s="5"/>
      <c r="B200" s="32">
        <v>41705</v>
      </c>
      <c r="C200" s="31">
        <v>2014106</v>
      </c>
      <c r="D200" s="31" t="s">
        <v>23</v>
      </c>
      <c r="E200" s="384" t="s">
        <v>293</v>
      </c>
      <c r="F200" s="384"/>
      <c r="G200" s="384" t="s">
        <v>292</v>
      </c>
      <c r="H200" s="384"/>
      <c r="I200" s="31">
        <v>0.4</v>
      </c>
      <c r="J200" s="31"/>
      <c r="K200" s="31"/>
      <c r="L200" s="31">
        <v>2.5</v>
      </c>
      <c r="M200" s="30">
        <v>77.5</v>
      </c>
      <c r="N200" s="277">
        <v>10551.779999999995</v>
      </c>
      <c r="O200" s="54"/>
      <c r="P200" s="54"/>
      <c r="Q200" s="53"/>
      <c r="R200" s="385"/>
      <c r="S200" s="385"/>
      <c r="T200" s="386"/>
      <c r="U200" s="387"/>
      <c r="V200" s="387"/>
      <c r="W200" s="387"/>
      <c r="X200" s="387"/>
      <c r="Y200" s="387"/>
      <c r="Z200" s="387"/>
      <c r="AA200" s="387"/>
      <c r="AB200" s="388"/>
    </row>
    <row r="201" spans="1:28">
      <c r="A201" s="5"/>
      <c r="B201" s="79">
        <v>41705</v>
      </c>
      <c r="C201" s="78">
        <v>2014107</v>
      </c>
      <c r="D201" s="78" t="s">
        <v>201</v>
      </c>
      <c r="E201" s="424" t="s">
        <v>291</v>
      </c>
      <c r="F201" s="424"/>
      <c r="G201" s="424"/>
      <c r="H201" s="424"/>
      <c r="I201" s="78">
        <v>1.02</v>
      </c>
      <c r="J201" s="78"/>
      <c r="K201" s="78"/>
      <c r="L201" s="78">
        <v>2.5</v>
      </c>
      <c r="M201" s="77">
        <v>-206.5</v>
      </c>
      <c r="N201" s="277">
        <v>10345.279999999995</v>
      </c>
      <c r="O201" s="76"/>
      <c r="P201" s="76"/>
      <c r="Q201" s="75"/>
      <c r="R201" s="464"/>
      <c r="S201" s="464"/>
      <c r="T201" s="455"/>
      <c r="U201" s="456"/>
      <c r="V201" s="456"/>
      <c r="W201" s="456"/>
      <c r="X201" s="456"/>
      <c r="Y201" s="456"/>
      <c r="Z201" s="456"/>
      <c r="AA201" s="456"/>
      <c r="AB201" s="457"/>
    </row>
    <row r="202" spans="1:28">
      <c r="A202" s="5"/>
      <c r="B202" s="23">
        <v>41705</v>
      </c>
      <c r="C202" s="22">
        <v>2014108</v>
      </c>
      <c r="D202" s="22" t="s">
        <v>14</v>
      </c>
      <c r="E202" s="367" t="s">
        <v>290</v>
      </c>
      <c r="F202" s="367"/>
      <c r="G202" s="367" t="s">
        <v>172</v>
      </c>
      <c r="H202" s="367"/>
      <c r="I202" s="22">
        <v>45.3</v>
      </c>
      <c r="J202" s="22"/>
      <c r="K202" s="22"/>
      <c r="L202" s="22">
        <v>5</v>
      </c>
      <c r="M202" s="21">
        <v>4525</v>
      </c>
      <c r="N202" s="277">
        <v>14870.279999999995</v>
      </c>
      <c r="O202" s="20"/>
      <c r="P202" s="20"/>
      <c r="Q202" s="19"/>
      <c r="R202" s="368"/>
      <c r="S202" s="368"/>
      <c r="T202" s="369"/>
      <c r="U202" s="370"/>
      <c r="V202" s="370"/>
      <c r="W202" s="370"/>
      <c r="X202" s="370"/>
      <c r="Y202" s="370"/>
      <c r="Z202" s="370"/>
      <c r="AA202" s="370"/>
      <c r="AB202" s="371"/>
    </row>
    <row r="203" spans="1:28">
      <c r="A203" s="5"/>
      <c r="B203" s="65">
        <v>41705</v>
      </c>
      <c r="C203" s="64">
        <v>2014109</v>
      </c>
      <c r="D203" s="64" t="s">
        <v>16</v>
      </c>
      <c r="E203" s="458" t="s">
        <v>289</v>
      </c>
      <c r="F203" s="458"/>
      <c r="G203" s="458"/>
      <c r="H203" s="458"/>
      <c r="I203" s="64">
        <v>0.48</v>
      </c>
      <c r="J203" s="64"/>
      <c r="K203" s="64"/>
      <c r="L203" s="64">
        <v>1.25</v>
      </c>
      <c r="M203" s="63">
        <v>46.75</v>
      </c>
      <c r="N203" s="277">
        <v>14917.029999999995</v>
      </c>
      <c r="O203" s="62"/>
      <c r="P203" s="62"/>
      <c r="Q203" s="61"/>
      <c r="R203" s="459"/>
      <c r="S203" s="459"/>
      <c r="T203" s="407"/>
      <c r="U203" s="408"/>
      <c r="V203" s="408"/>
      <c r="W203" s="408"/>
      <c r="X203" s="408"/>
      <c r="Y203" s="408"/>
      <c r="Z203" s="408"/>
      <c r="AA203" s="408"/>
      <c r="AB203" s="409"/>
    </row>
    <row r="204" spans="1:28">
      <c r="B204" s="40">
        <v>41708</v>
      </c>
      <c r="C204" s="39">
        <v>2014110</v>
      </c>
      <c r="D204" s="39" t="s">
        <v>287</v>
      </c>
      <c r="E204" s="404" t="s">
        <v>288</v>
      </c>
      <c r="F204" s="404"/>
      <c r="G204" s="404"/>
      <c r="H204" s="404"/>
      <c r="I204" s="39">
        <v>35.25</v>
      </c>
      <c r="J204" s="39"/>
      <c r="K204" s="39"/>
      <c r="L204" s="39">
        <v>5</v>
      </c>
      <c r="M204" s="38">
        <v>-3530</v>
      </c>
      <c r="N204" s="277">
        <v>11387.029999999995</v>
      </c>
      <c r="O204" s="37"/>
      <c r="P204" s="37"/>
      <c r="Q204" s="36"/>
      <c r="R204" s="400"/>
      <c r="S204" s="400"/>
      <c r="T204" s="401"/>
      <c r="U204" s="402"/>
      <c r="V204" s="402"/>
      <c r="W204" s="402"/>
      <c r="X204" s="402"/>
      <c r="Y204" s="402"/>
      <c r="Z204" s="402"/>
      <c r="AA204" s="402"/>
      <c r="AB204" s="403"/>
    </row>
    <row r="205" spans="1:28">
      <c r="B205" s="40">
        <v>41711</v>
      </c>
      <c r="C205" s="39">
        <v>2014116</v>
      </c>
      <c r="D205" s="39" t="s">
        <v>287</v>
      </c>
      <c r="E205" s="404" t="s">
        <v>284</v>
      </c>
      <c r="F205" s="404"/>
      <c r="G205" s="404"/>
      <c r="H205" s="404"/>
      <c r="I205" s="39">
        <v>34.659999999999997</v>
      </c>
      <c r="J205" s="39"/>
      <c r="K205" s="39"/>
      <c r="L205" s="39">
        <v>5</v>
      </c>
      <c r="M205" s="38">
        <v>3459</v>
      </c>
      <c r="N205" s="277">
        <v>14846.029999999995</v>
      </c>
      <c r="O205" s="37"/>
      <c r="P205" s="37"/>
      <c r="Q205" s="36"/>
      <c r="R205" s="400"/>
      <c r="S205" s="400"/>
      <c r="T205" s="401"/>
      <c r="U205" s="402"/>
      <c r="V205" s="402"/>
      <c r="W205" s="402"/>
      <c r="X205" s="402"/>
      <c r="Y205" s="402"/>
      <c r="Z205" s="402"/>
      <c r="AA205" s="402"/>
      <c r="AB205" s="403"/>
    </row>
    <row r="206" spans="1:28">
      <c r="A206" s="5"/>
      <c r="B206" s="32">
        <v>41708</v>
      </c>
      <c r="C206" s="31">
        <v>2014111</v>
      </c>
      <c r="D206" s="31" t="s">
        <v>51</v>
      </c>
      <c r="E206" s="384" t="s">
        <v>286</v>
      </c>
      <c r="F206" s="384"/>
      <c r="G206" s="384"/>
      <c r="H206" s="384"/>
      <c r="I206" s="31">
        <v>0.7</v>
      </c>
      <c r="J206" s="31"/>
      <c r="K206" s="31"/>
      <c r="L206" s="31">
        <v>2.5</v>
      </c>
      <c r="M206" s="30">
        <v>137.5</v>
      </c>
      <c r="N206" s="277">
        <v>14983.529999999995</v>
      </c>
      <c r="O206" s="54"/>
      <c r="P206" s="54"/>
      <c r="Q206" s="53"/>
      <c r="R206" s="385"/>
      <c r="S206" s="385"/>
      <c r="T206" s="386"/>
      <c r="U206" s="387"/>
      <c r="V206" s="387"/>
      <c r="W206" s="387"/>
      <c r="X206" s="387"/>
      <c r="Y206" s="387"/>
      <c r="Z206" s="387"/>
      <c r="AA206" s="387"/>
      <c r="AB206" s="388"/>
    </row>
    <row r="207" spans="1:28">
      <c r="B207" s="40">
        <v>41710</v>
      </c>
      <c r="C207" s="39">
        <v>2014113</v>
      </c>
      <c r="D207" s="39" t="s">
        <v>225</v>
      </c>
      <c r="E207" s="404" t="s">
        <v>285</v>
      </c>
      <c r="F207" s="404"/>
      <c r="G207" s="404"/>
      <c r="H207" s="404"/>
      <c r="I207" s="39">
        <v>35.83</v>
      </c>
      <c r="J207" s="39"/>
      <c r="K207" s="39"/>
      <c r="L207" s="39">
        <v>5</v>
      </c>
      <c r="M207" s="38">
        <v>-3588</v>
      </c>
      <c r="N207" s="277">
        <v>11395.529999999995</v>
      </c>
      <c r="O207" s="37"/>
      <c r="P207" s="37"/>
      <c r="Q207" s="36"/>
      <c r="R207" s="400"/>
      <c r="S207" s="400"/>
      <c r="T207" s="401"/>
      <c r="U207" s="402"/>
      <c r="V207" s="402"/>
      <c r="W207" s="402"/>
      <c r="X207" s="402"/>
      <c r="Y207" s="402"/>
      <c r="Z207" s="402"/>
      <c r="AA207" s="402"/>
      <c r="AB207" s="403"/>
    </row>
    <row r="208" spans="1:28">
      <c r="B208" s="40">
        <v>41711</v>
      </c>
      <c r="C208" s="39">
        <v>2014115</v>
      </c>
      <c r="D208" s="39" t="s">
        <v>225</v>
      </c>
      <c r="E208" s="404" t="s">
        <v>284</v>
      </c>
      <c r="F208" s="404"/>
      <c r="G208" s="404"/>
      <c r="H208" s="404"/>
      <c r="I208" s="39">
        <v>34.64</v>
      </c>
      <c r="J208" s="39"/>
      <c r="K208" s="39"/>
      <c r="L208" s="39">
        <v>5</v>
      </c>
      <c r="M208" s="38">
        <v>3459</v>
      </c>
      <c r="N208" s="277">
        <v>14854.529999999995</v>
      </c>
      <c r="O208" s="37"/>
      <c r="P208" s="37"/>
      <c r="Q208" s="36"/>
      <c r="R208" s="400"/>
      <c r="S208" s="400"/>
      <c r="T208" s="401"/>
      <c r="U208" s="402"/>
      <c r="V208" s="402"/>
      <c r="W208" s="402"/>
      <c r="X208" s="402"/>
      <c r="Y208" s="402"/>
      <c r="Z208" s="402"/>
      <c r="AA208" s="402"/>
      <c r="AB208" s="403"/>
    </row>
    <row r="209" spans="1:28">
      <c r="A209" s="3"/>
      <c r="B209" s="32">
        <v>41710</v>
      </c>
      <c r="C209" s="31">
        <v>2014112</v>
      </c>
      <c r="D209" s="31" t="s">
        <v>283</v>
      </c>
      <c r="E209" s="384" t="s">
        <v>282</v>
      </c>
      <c r="F209" s="384"/>
      <c r="G209" s="384" t="s">
        <v>281</v>
      </c>
      <c r="H209" s="384"/>
      <c r="I209" s="31">
        <v>0.85</v>
      </c>
      <c r="J209" s="31"/>
      <c r="K209" s="31"/>
      <c r="L209" s="31">
        <v>1.25</v>
      </c>
      <c r="M209" s="30">
        <v>83.75</v>
      </c>
      <c r="N209" s="277">
        <v>14938.279999999995</v>
      </c>
      <c r="O209" s="54"/>
      <c r="P209" s="54"/>
      <c r="Q209" s="53"/>
      <c r="R209" s="385"/>
      <c r="S209" s="385"/>
      <c r="T209" s="386"/>
      <c r="U209" s="387"/>
      <c r="V209" s="387"/>
      <c r="W209" s="387"/>
      <c r="X209" s="387"/>
      <c r="Y209" s="387"/>
      <c r="Z209" s="387"/>
      <c r="AA209" s="387"/>
      <c r="AB209" s="388"/>
    </row>
    <row r="210" spans="1:28">
      <c r="B210" s="23">
        <v>41710</v>
      </c>
      <c r="C210" s="22">
        <v>2014114</v>
      </c>
      <c r="D210" s="22" t="s">
        <v>46</v>
      </c>
      <c r="E210" s="367" t="s">
        <v>238</v>
      </c>
      <c r="F210" s="367"/>
      <c r="G210" s="367"/>
      <c r="H210" s="367"/>
      <c r="I210" s="22">
        <v>7.77</v>
      </c>
      <c r="J210" s="22"/>
      <c r="K210" s="22"/>
      <c r="L210" s="22">
        <v>5</v>
      </c>
      <c r="M210" s="21">
        <v>-782</v>
      </c>
      <c r="N210" s="277">
        <v>14156.279999999995</v>
      </c>
      <c r="O210" s="20"/>
      <c r="P210" s="20"/>
      <c r="Q210" s="19"/>
      <c r="R210" s="368"/>
      <c r="S210" s="368"/>
      <c r="T210" s="369"/>
      <c r="U210" s="370"/>
      <c r="V210" s="370"/>
      <c r="W210" s="370"/>
      <c r="X210" s="370"/>
      <c r="Y210" s="370"/>
      <c r="Z210" s="370"/>
      <c r="AA210" s="370"/>
      <c r="AB210" s="371"/>
    </row>
    <row r="211" spans="1:28">
      <c r="B211" s="23">
        <v>41711</v>
      </c>
      <c r="C211" s="22">
        <v>2014117</v>
      </c>
      <c r="D211" s="22" t="s">
        <v>14</v>
      </c>
      <c r="E211" s="367" t="s">
        <v>280</v>
      </c>
      <c r="F211" s="367"/>
      <c r="G211" s="367" t="s">
        <v>172</v>
      </c>
      <c r="H211" s="367"/>
      <c r="I211" s="22">
        <v>44.6</v>
      </c>
      <c r="J211" s="22"/>
      <c r="K211" s="22"/>
      <c r="L211" s="22">
        <v>5</v>
      </c>
      <c r="M211" s="21">
        <v>4455</v>
      </c>
      <c r="N211" s="277">
        <v>18611.279999999995</v>
      </c>
      <c r="O211" s="20"/>
      <c r="P211" s="20"/>
      <c r="Q211" s="19"/>
      <c r="R211" s="368"/>
      <c r="S211" s="368"/>
      <c r="T211" s="369"/>
      <c r="U211" s="370"/>
      <c r="V211" s="370"/>
      <c r="W211" s="370"/>
      <c r="X211" s="370"/>
      <c r="Y211" s="370"/>
      <c r="Z211" s="370"/>
      <c r="AA211" s="370"/>
      <c r="AB211" s="371"/>
    </row>
    <row r="212" spans="1:28">
      <c r="B212" s="23">
        <v>41711</v>
      </c>
      <c r="C212" s="22">
        <v>2014118</v>
      </c>
      <c r="D212" s="22" t="s">
        <v>15</v>
      </c>
      <c r="E212" s="367" t="s">
        <v>279</v>
      </c>
      <c r="F212" s="367"/>
      <c r="G212" s="367" t="s">
        <v>172</v>
      </c>
      <c r="H212" s="367"/>
      <c r="I212" s="22">
        <v>16.72</v>
      </c>
      <c r="J212" s="22"/>
      <c r="K212" s="22"/>
      <c r="L212" s="22">
        <v>5</v>
      </c>
      <c r="M212" s="21">
        <v>6683</v>
      </c>
      <c r="N212" s="277">
        <v>25294.279999999995</v>
      </c>
      <c r="O212" s="20"/>
      <c r="P212" s="20"/>
      <c r="Q212" s="19"/>
      <c r="R212" s="368"/>
      <c r="S212" s="368"/>
      <c r="T212" s="369"/>
      <c r="U212" s="370"/>
      <c r="V212" s="370"/>
      <c r="W212" s="370"/>
      <c r="X212" s="370"/>
      <c r="Y212" s="370"/>
      <c r="Z212" s="370"/>
      <c r="AA212" s="370"/>
      <c r="AB212" s="371"/>
    </row>
    <row r="213" spans="1:28">
      <c r="B213" s="23">
        <v>41711</v>
      </c>
      <c r="C213" s="22">
        <v>2014119</v>
      </c>
      <c r="D213" s="22" t="s">
        <v>21</v>
      </c>
      <c r="E213" s="367" t="s">
        <v>278</v>
      </c>
      <c r="F213" s="367"/>
      <c r="G213" s="367" t="s">
        <v>172</v>
      </c>
      <c r="H213" s="367"/>
      <c r="I213" s="22">
        <v>43.8</v>
      </c>
      <c r="J213" s="22"/>
      <c r="K213" s="22"/>
      <c r="L213" s="22">
        <v>5</v>
      </c>
      <c r="M213" s="21">
        <v>6565</v>
      </c>
      <c r="N213" s="277">
        <v>31859.279999999995</v>
      </c>
      <c r="O213" s="20"/>
      <c r="P213" s="20"/>
      <c r="Q213" s="19"/>
      <c r="R213" s="368"/>
      <c r="S213" s="368"/>
      <c r="T213" s="369"/>
      <c r="U213" s="370"/>
      <c r="V213" s="370"/>
      <c r="W213" s="370"/>
      <c r="X213" s="370"/>
      <c r="Y213" s="370"/>
      <c r="Z213" s="370"/>
      <c r="AA213" s="370"/>
      <c r="AB213" s="371"/>
    </row>
    <row r="214" spans="1:28">
      <c r="B214" s="23">
        <v>41711</v>
      </c>
      <c r="C214" s="22">
        <v>2014120</v>
      </c>
      <c r="D214" s="22" t="s">
        <v>28</v>
      </c>
      <c r="E214" s="367" t="s">
        <v>278</v>
      </c>
      <c r="F214" s="367"/>
      <c r="G214" s="367" t="s">
        <v>172</v>
      </c>
      <c r="H214" s="367"/>
      <c r="I214" s="22">
        <v>44.98</v>
      </c>
      <c r="J214" s="22"/>
      <c r="K214" s="22"/>
      <c r="L214" s="22">
        <v>5</v>
      </c>
      <c r="M214" s="21">
        <v>6742</v>
      </c>
      <c r="N214" s="277">
        <v>38601.279999999999</v>
      </c>
      <c r="O214" s="20"/>
      <c r="P214" s="20"/>
      <c r="Q214" s="19"/>
      <c r="R214" s="368"/>
      <c r="S214" s="368"/>
      <c r="T214" s="369"/>
      <c r="U214" s="370"/>
      <c r="V214" s="370"/>
      <c r="W214" s="370"/>
      <c r="X214" s="370"/>
      <c r="Y214" s="370"/>
      <c r="Z214" s="370"/>
      <c r="AA214" s="370"/>
      <c r="AB214" s="371"/>
    </row>
    <row r="215" spans="1:28">
      <c r="B215" s="40">
        <v>41711</v>
      </c>
      <c r="C215" s="39">
        <v>2014121</v>
      </c>
      <c r="D215" s="39" t="s">
        <v>277</v>
      </c>
      <c r="E215" s="404" t="s">
        <v>276</v>
      </c>
      <c r="F215" s="404"/>
      <c r="G215" s="404" t="s">
        <v>172</v>
      </c>
      <c r="H215" s="404"/>
      <c r="I215" s="39">
        <v>9.6199999999999992</v>
      </c>
      <c r="J215" s="39"/>
      <c r="K215" s="39"/>
      <c r="L215" s="39">
        <v>5</v>
      </c>
      <c r="M215" s="38">
        <v>2881</v>
      </c>
      <c r="N215" s="277">
        <v>41482.28</v>
      </c>
      <c r="O215" s="37"/>
      <c r="P215" s="37"/>
      <c r="Q215" s="36"/>
      <c r="R215" s="400"/>
      <c r="S215" s="400"/>
      <c r="T215" s="401"/>
      <c r="U215" s="402"/>
      <c r="V215" s="402"/>
      <c r="W215" s="402"/>
      <c r="X215" s="402"/>
      <c r="Y215" s="402"/>
      <c r="Z215" s="402"/>
      <c r="AA215" s="402"/>
      <c r="AB215" s="403"/>
    </row>
    <row r="216" spans="1:28">
      <c r="B216" s="23">
        <v>41711</v>
      </c>
      <c r="C216" s="22">
        <v>2014122</v>
      </c>
      <c r="D216" s="22" t="s">
        <v>27</v>
      </c>
      <c r="E216" s="367" t="s">
        <v>275</v>
      </c>
      <c r="F216" s="367"/>
      <c r="G216" s="367" t="s">
        <v>172</v>
      </c>
      <c r="H216" s="367"/>
      <c r="I216" s="22">
        <v>17.25</v>
      </c>
      <c r="J216" s="22"/>
      <c r="K216" s="22"/>
      <c r="L216" s="22">
        <v>5</v>
      </c>
      <c r="M216" s="21">
        <v>3445</v>
      </c>
      <c r="N216" s="277">
        <v>44927.28</v>
      </c>
      <c r="O216" s="20"/>
      <c r="P216" s="20"/>
      <c r="Q216" s="19"/>
      <c r="R216" s="368"/>
      <c r="S216" s="368"/>
      <c r="T216" s="369"/>
      <c r="U216" s="370"/>
      <c r="V216" s="370"/>
      <c r="W216" s="370"/>
      <c r="X216" s="370"/>
      <c r="Y216" s="370"/>
      <c r="Z216" s="370"/>
      <c r="AA216" s="370"/>
      <c r="AB216" s="371"/>
    </row>
    <row r="217" spans="1:28">
      <c r="B217" s="23">
        <v>41711</v>
      </c>
      <c r="C217" s="22">
        <v>2014123</v>
      </c>
      <c r="D217" s="22" t="s">
        <v>17</v>
      </c>
      <c r="E217" s="367" t="s">
        <v>274</v>
      </c>
      <c r="F217" s="367"/>
      <c r="G217" s="367" t="s">
        <v>172</v>
      </c>
      <c r="H217" s="367"/>
      <c r="I217" s="22">
        <v>73.44</v>
      </c>
      <c r="J217" s="22"/>
      <c r="K217" s="22"/>
      <c r="L217" s="22">
        <v>5</v>
      </c>
      <c r="M217" s="21">
        <v>9321.8799999999992</v>
      </c>
      <c r="N217" s="277">
        <v>54249.159999999996</v>
      </c>
      <c r="O217" s="20"/>
      <c r="P217" s="20"/>
      <c r="Q217" s="19"/>
      <c r="R217" s="368"/>
      <c r="S217" s="368"/>
      <c r="T217" s="369"/>
      <c r="U217" s="370"/>
      <c r="V217" s="370"/>
      <c r="W217" s="370"/>
      <c r="X217" s="370"/>
      <c r="Y217" s="370"/>
      <c r="Z217" s="370"/>
      <c r="AA217" s="370"/>
      <c r="AB217" s="371"/>
    </row>
    <row r="218" spans="1:28">
      <c r="B218" s="65">
        <v>41711</v>
      </c>
      <c r="C218" s="64">
        <v>2014124</v>
      </c>
      <c r="D218" s="64" t="s">
        <v>17</v>
      </c>
      <c r="E218" s="458" t="s">
        <v>273</v>
      </c>
      <c r="F218" s="458"/>
      <c r="G218" s="458" t="s">
        <v>272</v>
      </c>
      <c r="H218" s="458"/>
      <c r="I218" s="64">
        <v>3.33</v>
      </c>
      <c r="J218" s="64"/>
      <c r="K218" s="64"/>
      <c r="L218" s="64">
        <v>1.25</v>
      </c>
      <c r="M218" s="63">
        <v>-334.25</v>
      </c>
      <c r="N218" s="277">
        <v>53914.909999999996</v>
      </c>
      <c r="O218" s="62"/>
      <c r="P218" s="62"/>
      <c r="Q218" s="61"/>
      <c r="R218" s="459"/>
      <c r="S218" s="459"/>
      <c r="T218" s="407"/>
      <c r="U218" s="408"/>
      <c r="V218" s="408"/>
      <c r="W218" s="408"/>
      <c r="X218" s="408"/>
      <c r="Y218" s="408"/>
      <c r="Z218" s="408"/>
      <c r="AA218" s="408"/>
      <c r="AB218" s="409"/>
    </row>
    <row r="219" spans="1:28">
      <c r="B219" s="45">
        <v>41711</v>
      </c>
      <c r="C219" s="44"/>
      <c r="D219" s="44" t="s">
        <v>31</v>
      </c>
      <c r="E219" s="348" t="s">
        <v>271</v>
      </c>
      <c r="F219" s="348"/>
      <c r="G219" s="348"/>
      <c r="H219" s="348"/>
      <c r="I219" s="44"/>
      <c r="J219" s="44"/>
      <c r="K219" s="44"/>
      <c r="L219" s="44"/>
      <c r="M219" s="43">
        <v>549</v>
      </c>
      <c r="N219" s="277">
        <v>54463.909999999996</v>
      </c>
      <c r="O219" s="42"/>
      <c r="P219" s="42"/>
      <c r="Q219" s="41"/>
      <c r="R219" s="405"/>
      <c r="S219" s="405"/>
      <c r="T219" s="397"/>
      <c r="U219" s="398"/>
      <c r="V219" s="398"/>
      <c r="W219" s="398"/>
      <c r="X219" s="398"/>
      <c r="Y219" s="398"/>
      <c r="Z219" s="398"/>
      <c r="AA219" s="398"/>
      <c r="AB219" s="399"/>
    </row>
    <row r="220" spans="1:28">
      <c r="B220" s="29">
        <v>41712</v>
      </c>
      <c r="C220" s="28">
        <v>2014125</v>
      </c>
      <c r="D220" s="28" t="s">
        <v>270</v>
      </c>
      <c r="E220" s="374" t="s">
        <v>269</v>
      </c>
      <c r="F220" s="374"/>
      <c r="G220" s="374"/>
      <c r="H220" s="374"/>
      <c r="I220" s="28">
        <v>1.1000000000000001</v>
      </c>
      <c r="J220" s="28"/>
      <c r="K220" s="28"/>
      <c r="L220" s="28">
        <v>2.5</v>
      </c>
      <c r="M220" s="27">
        <v>-222.5</v>
      </c>
      <c r="N220" s="277">
        <v>54241.409999999996</v>
      </c>
      <c r="O220" s="50"/>
      <c r="P220" s="50"/>
      <c r="Q220" s="49"/>
      <c r="R220" s="375"/>
      <c r="S220" s="375"/>
      <c r="T220" s="376"/>
      <c r="U220" s="377"/>
      <c r="V220" s="377"/>
      <c r="W220" s="377"/>
      <c r="X220" s="377"/>
      <c r="Y220" s="377"/>
      <c r="Z220" s="377"/>
      <c r="AA220" s="377"/>
      <c r="AB220" s="378"/>
    </row>
    <row r="221" spans="1:28">
      <c r="B221" s="29">
        <v>41712</v>
      </c>
      <c r="C221" s="28">
        <v>2014126</v>
      </c>
      <c r="D221" s="28" t="s">
        <v>167</v>
      </c>
      <c r="E221" s="374" t="s">
        <v>268</v>
      </c>
      <c r="F221" s="374"/>
      <c r="G221" s="374" t="s">
        <v>267</v>
      </c>
      <c r="H221" s="374"/>
      <c r="I221" s="28">
        <v>29.33</v>
      </c>
      <c r="J221" s="28"/>
      <c r="K221" s="28"/>
      <c r="L221" s="28" t="s">
        <v>266</v>
      </c>
      <c r="M221" s="27"/>
      <c r="N221" s="277"/>
      <c r="O221" s="50"/>
      <c r="P221" s="50"/>
      <c r="Q221" s="49"/>
      <c r="R221" s="375"/>
      <c r="S221" s="375"/>
      <c r="T221" s="376"/>
      <c r="U221" s="377"/>
      <c r="V221" s="377"/>
      <c r="W221" s="377"/>
      <c r="X221" s="377"/>
      <c r="Y221" s="377"/>
      <c r="Z221" s="377"/>
      <c r="AA221" s="377"/>
      <c r="AB221" s="378"/>
    </row>
    <row r="222" spans="1:28">
      <c r="B222" s="29">
        <v>41712</v>
      </c>
      <c r="C222" s="28">
        <v>2014127</v>
      </c>
      <c r="D222" s="28" t="s">
        <v>170</v>
      </c>
      <c r="E222" s="374" t="s">
        <v>265</v>
      </c>
      <c r="F222" s="374"/>
      <c r="G222" s="374" t="s">
        <v>264</v>
      </c>
      <c r="H222" s="374"/>
      <c r="I222" s="28">
        <v>139.16</v>
      </c>
      <c r="J222" s="28"/>
      <c r="K222" s="28"/>
      <c r="L222" s="28">
        <v>5</v>
      </c>
      <c r="M222" s="27">
        <v>-3484</v>
      </c>
      <c r="N222" s="277">
        <v>50757.409999999996</v>
      </c>
      <c r="O222" s="50"/>
      <c r="P222" s="50"/>
      <c r="Q222" s="49"/>
      <c r="R222" s="375"/>
      <c r="S222" s="375"/>
      <c r="T222" s="376"/>
      <c r="U222" s="377"/>
      <c r="V222" s="377"/>
      <c r="W222" s="377"/>
      <c r="X222" s="377"/>
      <c r="Y222" s="377"/>
      <c r="Z222" s="377"/>
      <c r="AA222" s="377"/>
      <c r="AB222" s="378"/>
    </row>
    <row r="223" spans="1:28">
      <c r="B223" s="23">
        <v>41719</v>
      </c>
      <c r="C223" s="22">
        <v>2014128</v>
      </c>
      <c r="D223" s="22" t="s">
        <v>19</v>
      </c>
      <c r="E223" s="367" t="s">
        <v>263</v>
      </c>
      <c r="F223" s="367"/>
      <c r="G223" s="367"/>
      <c r="H223" s="367"/>
      <c r="I223" s="22"/>
      <c r="J223" s="22"/>
      <c r="K223" s="22"/>
      <c r="L223" s="22">
        <v>5</v>
      </c>
      <c r="M223" s="21">
        <v>3595</v>
      </c>
      <c r="N223" s="277">
        <v>54352.409999999996</v>
      </c>
      <c r="O223" s="20"/>
      <c r="P223" s="20"/>
      <c r="Q223" s="19"/>
      <c r="R223" s="368"/>
      <c r="S223" s="368"/>
      <c r="T223" s="369"/>
      <c r="U223" s="370"/>
      <c r="V223" s="370"/>
      <c r="W223" s="370"/>
      <c r="X223" s="370"/>
      <c r="Y223" s="370"/>
      <c r="Z223" s="370"/>
      <c r="AA223" s="370"/>
      <c r="AB223" s="371"/>
    </row>
    <row r="224" spans="1:28">
      <c r="B224" s="23">
        <v>41719</v>
      </c>
      <c r="C224" s="22">
        <v>2014129</v>
      </c>
      <c r="D224" s="22" t="s">
        <v>23</v>
      </c>
      <c r="E224" s="367" t="s">
        <v>262</v>
      </c>
      <c r="F224" s="367"/>
      <c r="G224" s="367"/>
      <c r="H224" s="367"/>
      <c r="I224" s="22"/>
      <c r="J224" s="22"/>
      <c r="K224" s="22"/>
      <c r="L224" s="22">
        <v>5</v>
      </c>
      <c r="M224" s="21">
        <v>4795</v>
      </c>
      <c r="N224" s="277">
        <v>59147.409999999996</v>
      </c>
      <c r="O224" s="20"/>
      <c r="P224" s="20"/>
      <c r="Q224" s="19"/>
      <c r="R224" s="368"/>
      <c r="S224" s="368"/>
      <c r="T224" s="369"/>
      <c r="U224" s="370"/>
      <c r="V224" s="370"/>
      <c r="W224" s="370"/>
      <c r="X224" s="370"/>
      <c r="Y224" s="370"/>
      <c r="Z224" s="370"/>
      <c r="AA224" s="370"/>
      <c r="AB224" s="371"/>
    </row>
    <row r="225" spans="1:28">
      <c r="B225" s="23">
        <v>41719</v>
      </c>
      <c r="C225" s="22">
        <v>2014130</v>
      </c>
      <c r="D225" s="22" t="s">
        <v>24</v>
      </c>
      <c r="E225" s="367" t="s">
        <v>261</v>
      </c>
      <c r="F225" s="367"/>
      <c r="G225" s="367"/>
      <c r="H225" s="367"/>
      <c r="I225" s="22"/>
      <c r="J225" s="22"/>
      <c r="K225" s="22"/>
      <c r="L225" s="22">
        <v>5</v>
      </c>
      <c r="M225" s="21">
        <v>5395</v>
      </c>
      <c r="N225" s="277">
        <v>64542.409999999996</v>
      </c>
      <c r="O225" s="20"/>
      <c r="P225" s="20"/>
      <c r="Q225" s="19"/>
      <c r="R225" s="368"/>
      <c r="S225" s="368"/>
      <c r="T225" s="369"/>
      <c r="U225" s="370"/>
      <c r="V225" s="370"/>
      <c r="W225" s="370"/>
      <c r="X225" s="370"/>
      <c r="Y225" s="370"/>
      <c r="Z225" s="370"/>
      <c r="AA225" s="370"/>
      <c r="AB225" s="371"/>
    </row>
    <row r="226" spans="1:28">
      <c r="B226" s="23">
        <v>41719</v>
      </c>
      <c r="C226" s="22">
        <v>2014131</v>
      </c>
      <c r="D226" s="22" t="s">
        <v>32</v>
      </c>
      <c r="E226" s="367" t="s">
        <v>260</v>
      </c>
      <c r="F226" s="367"/>
      <c r="G226" s="367"/>
      <c r="H226" s="367"/>
      <c r="I226" s="22"/>
      <c r="J226" s="22"/>
      <c r="K226" s="22"/>
      <c r="L226" s="22">
        <v>5</v>
      </c>
      <c r="M226" s="21">
        <v>1295</v>
      </c>
      <c r="N226" s="277">
        <v>65837.41</v>
      </c>
      <c r="O226" s="20"/>
      <c r="P226" s="20"/>
      <c r="Q226" s="19"/>
      <c r="R226" s="368"/>
      <c r="S226" s="368"/>
      <c r="T226" s="369"/>
      <c r="U226" s="370"/>
      <c r="V226" s="370"/>
      <c r="W226" s="370"/>
      <c r="X226" s="370"/>
      <c r="Y226" s="370"/>
      <c r="Z226" s="370"/>
      <c r="AA226" s="370"/>
      <c r="AB226" s="371"/>
    </row>
    <row r="227" spans="1:28">
      <c r="A227" s="5"/>
      <c r="B227" s="65">
        <v>41719</v>
      </c>
      <c r="C227" s="64">
        <v>2014132</v>
      </c>
      <c r="D227" s="64" t="s">
        <v>18</v>
      </c>
      <c r="E227" s="458" t="s">
        <v>259</v>
      </c>
      <c r="F227" s="458"/>
      <c r="G227" s="458" t="s">
        <v>257</v>
      </c>
      <c r="H227" s="458"/>
      <c r="I227" s="64">
        <v>1.1100000000000001</v>
      </c>
      <c r="J227" s="64"/>
      <c r="K227" s="64"/>
      <c r="L227" s="64">
        <v>2.5</v>
      </c>
      <c r="M227" s="63">
        <v>219.5</v>
      </c>
      <c r="N227" s="277">
        <v>66056.91</v>
      </c>
      <c r="O227" s="62"/>
      <c r="P227" s="62"/>
      <c r="Q227" s="61"/>
      <c r="R227" s="459"/>
      <c r="S227" s="459"/>
      <c r="T227" s="407"/>
      <c r="U227" s="408"/>
      <c r="V227" s="408"/>
      <c r="W227" s="408"/>
      <c r="X227" s="408"/>
      <c r="Y227" s="408"/>
      <c r="Z227" s="408"/>
      <c r="AA227" s="408"/>
      <c r="AB227" s="409"/>
    </row>
    <row r="228" spans="1:28">
      <c r="A228" s="3"/>
      <c r="B228" s="65">
        <v>41719</v>
      </c>
      <c r="C228" s="64">
        <v>2014133</v>
      </c>
      <c r="D228" s="64" t="s">
        <v>26</v>
      </c>
      <c r="E228" s="458" t="s">
        <v>258</v>
      </c>
      <c r="F228" s="458"/>
      <c r="G228" s="458" t="s">
        <v>257</v>
      </c>
      <c r="H228" s="458"/>
      <c r="I228" s="64">
        <v>0.56000000000000005</v>
      </c>
      <c r="J228" s="64"/>
      <c r="K228" s="64"/>
      <c r="L228" s="64">
        <v>1.25</v>
      </c>
      <c r="M228" s="63">
        <v>54.75</v>
      </c>
      <c r="N228" s="277">
        <v>66111.66</v>
      </c>
      <c r="O228" s="62"/>
      <c r="P228" s="62"/>
      <c r="Q228" s="61"/>
      <c r="R228" s="459"/>
      <c r="S228" s="459"/>
      <c r="T228" s="407"/>
      <c r="U228" s="408"/>
      <c r="V228" s="408"/>
      <c r="W228" s="408"/>
      <c r="X228" s="408"/>
      <c r="Y228" s="408"/>
      <c r="Z228" s="408"/>
      <c r="AA228" s="408"/>
      <c r="AB228" s="409"/>
    </row>
    <row r="229" spans="1:28">
      <c r="B229" s="29">
        <v>41719</v>
      </c>
      <c r="C229" s="28">
        <v>2014134</v>
      </c>
      <c r="D229" s="28" t="s">
        <v>170</v>
      </c>
      <c r="E229" s="374" t="s">
        <v>256</v>
      </c>
      <c r="F229" s="374"/>
      <c r="G229" s="374" t="s">
        <v>255</v>
      </c>
      <c r="H229" s="374"/>
      <c r="I229" s="28">
        <v>136.21</v>
      </c>
      <c r="J229" s="28"/>
      <c r="K229" s="28"/>
      <c r="L229" s="28">
        <v>5</v>
      </c>
      <c r="M229" s="27">
        <v>3400.25</v>
      </c>
      <c r="N229" s="277">
        <v>69511.91</v>
      </c>
      <c r="O229" s="50"/>
      <c r="P229" s="50"/>
      <c r="Q229" s="49"/>
      <c r="R229" s="375"/>
      <c r="S229" s="375"/>
      <c r="T229" s="376"/>
      <c r="U229" s="377"/>
      <c r="V229" s="377"/>
      <c r="W229" s="377"/>
      <c r="X229" s="377"/>
      <c r="Y229" s="377"/>
      <c r="Z229" s="377"/>
      <c r="AA229" s="377"/>
      <c r="AB229" s="378"/>
    </row>
    <row r="230" spans="1:28">
      <c r="A230" s="5"/>
      <c r="B230" s="32">
        <v>41722</v>
      </c>
      <c r="C230" s="31">
        <v>2014135</v>
      </c>
      <c r="D230" s="31" t="s">
        <v>47</v>
      </c>
      <c r="E230" s="384" t="s">
        <v>254</v>
      </c>
      <c r="F230" s="384"/>
      <c r="G230" s="384"/>
      <c r="H230" s="384"/>
      <c r="I230" s="31">
        <v>1.8</v>
      </c>
      <c r="J230" s="31"/>
      <c r="K230" s="31"/>
      <c r="L230" s="31">
        <v>2.5</v>
      </c>
      <c r="M230" s="30">
        <v>358.5</v>
      </c>
      <c r="N230" s="277">
        <v>69870.41</v>
      </c>
      <c r="O230" s="54"/>
      <c r="P230" s="54"/>
      <c r="Q230" s="53"/>
      <c r="R230" s="385"/>
      <c r="S230" s="385"/>
      <c r="T230" s="386"/>
      <c r="U230" s="387"/>
      <c r="V230" s="387"/>
      <c r="W230" s="387"/>
      <c r="X230" s="387"/>
      <c r="Y230" s="387"/>
      <c r="Z230" s="387"/>
      <c r="AA230" s="387"/>
      <c r="AB230" s="388"/>
    </row>
    <row r="231" spans="1:28">
      <c r="A231" s="5"/>
      <c r="B231" s="32">
        <v>41722</v>
      </c>
      <c r="C231" s="31">
        <v>2014136</v>
      </c>
      <c r="D231" s="31" t="s">
        <v>47</v>
      </c>
      <c r="E231" s="384" t="s">
        <v>253</v>
      </c>
      <c r="F231" s="384"/>
      <c r="G231" s="384"/>
      <c r="H231" s="384"/>
      <c r="I231" s="31">
        <v>85</v>
      </c>
      <c r="J231" s="31"/>
      <c r="K231" s="31"/>
      <c r="L231" s="31">
        <v>1.25</v>
      </c>
      <c r="M231" s="30">
        <v>83.75</v>
      </c>
      <c r="N231" s="277">
        <v>69954.16</v>
      </c>
      <c r="O231" s="54"/>
      <c r="P231" s="54"/>
      <c r="Q231" s="53"/>
      <c r="R231" s="385"/>
      <c r="S231" s="385"/>
      <c r="T231" s="386"/>
      <c r="U231" s="387"/>
      <c r="V231" s="387"/>
      <c r="W231" s="387"/>
      <c r="X231" s="387"/>
      <c r="Y231" s="387"/>
      <c r="Z231" s="387"/>
      <c r="AA231" s="387"/>
      <c r="AB231" s="388"/>
    </row>
    <row r="232" spans="1:28">
      <c r="B232" s="23">
        <v>41722</v>
      </c>
      <c r="C232" s="22">
        <v>2014137</v>
      </c>
      <c r="D232" s="22" t="s">
        <v>47</v>
      </c>
      <c r="E232" s="367" t="s">
        <v>252</v>
      </c>
      <c r="F232" s="367"/>
      <c r="G232" s="367"/>
      <c r="H232" s="367"/>
      <c r="I232" s="22">
        <v>43.05</v>
      </c>
      <c r="J232" s="22"/>
      <c r="K232" s="22"/>
      <c r="L232" s="22">
        <v>5</v>
      </c>
      <c r="M232" s="21">
        <v>-6462.5</v>
      </c>
      <c r="N232" s="277">
        <v>63491.66</v>
      </c>
      <c r="O232" s="20"/>
      <c r="P232" s="20"/>
      <c r="Q232" s="19"/>
      <c r="R232" s="368"/>
      <c r="S232" s="368"/>
      <c r="T232" s="369"/>
      <c r="U232" s="370"/>
      <c r="V232" s="370"/>
      <c r="W232" s="370"/>
      <c r="X232" s="370"/>
      <c r="Y232" s="370"/>
      <c r="Z232" s="370"/>
      <c r="AA232" s="370"/>
      <c r="AB232" s="371"/>
    </row>
    <row r="233" spans="1:28">
      <c r="B233" s="29">
        <v>41723</v>
      </c>
      <c r="C233" s="28">
        <v>2014138</v>
      </c>
      <c r="D233" s="28" t="s">
        <v>48</v>
      </c>
      <c r="E233" s="374" t="s">
        <v>251</v>
      </c>
      <c r="F233" s="374"/>
      <c r="G233" s="374" t="s">
        <v>250</v>
      </c>
      <c r="H233" s="374"/>
      <c r="I233" s="28">
        <v>1.1100000000000001</v>
      </c>
      <c r="J233" s="28"/>
      <c r="K233" s="28"/>
      <c r="L233" s="28">
        <v>5</v>
      </c>
      <c r="M233" s="27">
        <v>-560</v>
      </c>
      <c r="N233" s="277">
        <v>62931.66</v>
      </c>
      <c r="O233" s="50"/>
      <c r="P233" s="50"/>
      <c r="Q233" s="49"/>
      <c r="R233" s="375"/>
      <c r="S233" s="375"/>
      <c r="T233" s="376"/>
      <c r="U233" s="377"/>
      <c r="V233" s="377"/>
      <c r="W233" s="377"/>
      <c r="X233" s="377"/>
      <c r="Y233" s="377"/>
      <c r="Z233" s="377"/>
      <c r="AA233" s="377"/>
      <c r="AB233" s="378"/>
    </row>
    <row r="234" spans="1:28">
      <c r="B234" s="29">
        <v>41723</v>
      </c>
      <c r="C234" s="28">
        <v>2014139</v>
      </c>
      <c r="D234" s="28" t="s">
        <v>225</v>
      </c>
      <c r="E234" s="374" t="s">
        <v>249</v>
      </c>
      <c r="F234" s="374"/>
      <c r="G234" s="374" t="s">
        <v>248</v>
      </c>
      <c r="H234" s="374"/>
      <c r="I234" s="28">
        <v>34.1</v>
      </c>
      <c r="J234" s="28"/>
      <c r="K234" s="28"/>
      <c r="L234" s="28">
        <v>5</v>
      </c>
      <c r="M234" s="27">
        <v>-1710</v>
      </c>
      <c r="N234" s="277">
        <v>61221.66</v>
      </c>
      <c r="O234" s="50"/>
      <c r="P234" s="50"/>
      <c r="Q234" s="49"/>
      <c r="R234" s="375"/>
      <c r="S234" s="375"/>
      <c r="T234" s="376"/>
      <c r="U234" s="377"/>
      <c r="V234" s="377"/>
      <c r="W234" s="377"/>
      <c r="X234" s="377"/>
      <c r="Y234" s="377"/>
      <c r="Z234" s="377"/>
      <c r="AA234" s="377"/>
      <c r="AB234" s="378"/>
    </row>
    <row r="235" spans="1:28">
      <c r="B235" s="45">
        <v>41723</v>
      </c>
      <c r="C235" s="44" t="s">
        <v>247</v>
      </c>
      <c r="D235" s="44" t="s">
        <v>35</v>
      </c>
      <c r="E235" s="393" t="s">
        <v>246</v>
      </c>
      <c r="F235" s="394"/>
      <c r="G235" s="393"/>
      <c r="H235" s="394"/>
      <c r="I235" s="44"/>
      <c r="J235" s="44"/>
      <c r="K235" s="44"/>
      <c r="L235" s="44"/>
      <c r="M235" s="43">
        <v>123.75</v>
      </c>
      <c r="N235" s="277">
        <v>61345.41</v>
      </c>
      <c r="O235" s="42"/>
      <c r="P235" s="42"/>
      <c r="Q235" s="41"/>
      <c r="R235" s="395"/>
      <c r="S235" s="396"/>
      <c r="T235" s="397"/>
      <c r="U235" s="398"/>
      <c r="V235" s="398"/>
      <c r="W235" s="398"/>
      <c r="X235" s="398"/>
      <c r="Y235" s="398"/>
      <c r="Z235" s="398"/>
      <c r="AA235" s="398"/>
      <c r="AB235" s="399"/>
    </row>
    <row r="236" spans="1:28">
      <c r="B236" s="23">
        <v>41726</v>
      </c>
      <c r="C236" s="22">
        <v>2014140</v>
      </c>
      <c r="D236" s="22" t="s">
        <v>47</v>
      </c>
      <c r="E236" s="367" t="s">
        <v>245</v>
      </c>
      <c r="F236" s="367"/>
      <c r="G236" s="367" t="s">
        <v>244</v>
      </c>
      <c r="H236" s="367"/>
      <c r="I236" s="22">
        <v>45.44</v>
      </c>
      <c r="J236" s="22"/>
      <c r="K236" s="22"/>
      <c r="L236" s="22">
        <v>5</v>
      </c>
      <c r="M236" s="21">
        <v>-4559</v>
      </c>
      <c r="N236" s="277">
        <v>56786.41</v>
      </c>
      <c r="O236" s="20"/>
      <c r="P236" s="20"/>
      <c r="Q236" s="19"/>
      <c r="R236" s="368"/>
      <c r="S236" s="368"/>
      <c r="T236" s="369"/>
      <c r="U236" s="370"/>
      <c r="V236" s="370"/>
      <c r="W236" s="370"/>
      <c r="X236" s="370"/>
      <c r="Y236" s="370"/>
      <c r="Z236" s="370"/>
      <c r="AA236" s="370"/>
      <c r="AB236" s="371"/>
    </row>
    <row r="237" spans="1:28">
      <c r="B237" s="29">
        <v>41726</v>
      </c>
      <c r="C237" s="28">
        <v>2014141</v>
      </c>
      <c r="D237" s="28" t="s">
        <v>174</v>
      </c>
      <c r="E237" s="374" t="s">
        <v>243</v>
      </c>
      <c r="F237" s="374"/>
      <c r="G237" s="374" t="s">
        <v>242</v>
      </c>
      <c r="H237" s="374"/>
      <c r="I237" s="28">
        <v>68.44</v>
      </c>
      <c r="J237" s="28"/>
      <c r="K237" s="28"/>
      <c r="L237" s="28">
        <v>5</v>
      </c>
      <c r="M237" s="27">
        <v>-6849</v>
      </c>
      <c r="N237" s="277">
        <v>49937.41</v>
      </c>
      <c r="O237" s="50"/>
      <c r="P237" s="50"/>
      <c r="Q237" s="49"/>
      <c r="R237" s="375"/>
      <c r="S237" s="375"/>
      <c r="T237" s="376"/>
      <c r="U237" s="377"/>
      <c r="V237" s="377"/>
      <c r="W237" s="377"/>
      <c r="X237" s="377"/>
      <c r="Y237" s="377"/>
      <c r="Z237" s="377"/>
      <c r="AA237" s="377"/>
      <c r="AB237" s="378"/>
    </row>
    <row r="238" spans="1:28">
      <c r="A238" s="5"/>
      <c r="B238" s="29">
        <v>41726</v>
      </c>
      <c r="C238" s="28">
        <v>2014142</v>
      </c>
      <c r="D238" s="28" t="s">
        <v>223</v>
      </c>
      <c r="E238" s="374" t="s">
        <v>241</v>
      </c>
      <c r="F238" s="374"/>
      <c r="G238" s="374" t="s">
        <v>240</v>
      </c>
      <c r="H238" s="374"/>
      <c r="I238" s="28">
        <v>76.2</v>
      </c>
      <c r="J238" s="28"/>
      <c r="K238" s="28"/>
      <c r="L238" s="28">
        <v>5</v>
      </c>
      <c r="M238" s="27">
        <v>-3815</v>
      </c>
      <c r="N238" s="277">
        <v>46122.41</v>
      </c>
      <c r="O238" s="50"/>
      <c r="P238" s="50"/>
      <c r="Q238" s="49"/>
      <c r="R238" s="375"/>
      <c r="S238" s="375"/>
      <c r="T238" s="376"/>
      <c r="U238" s="377"/>
      <c r="V238" s="377"/>
      <c r="W238" s="377"/>
      <c r="X238" s="377"/>
      <c r="Y238" s="377"/>
      <c r="Z238" s="377"/>
      <c r="AA238" s="377"/>
      <c r="AB238" s="378"/>
    </row>
    <row r="239" spans="1:28">
      <c r="A239" s="5"/>
      <c r="B239" s="29">
        <v>41726</v>
      </c>
      <c r="C239" s="28">
        <v>2014143</v>
      </c>
      <c r="D239" s="28" t="s">
        <v>239</v>
      </c>
      <c r="E239" s="374" t="s">
        <v>238</v>
      </c>
      <c r="F239" s="374"/>
      <c r="G239" s="374" t="s">
        <v>237</v>
      </c>
      <c r="H239" s="374"/>
      <c r="I239" s="28">
        <v>49.56</v>
      </c>
      <c r="J239" s="28"/>
      <c r="K239" s="28"/>
      <c r="L239" s="28">
        <v>5</v>
      </c>
      <c r="M239" s="27">
        <v>-4961</v>
      </c>
      <c r="N239" s="277">
        <v>41161.410000000003</v>
      </c>
      <c r="O239" s="50"/>
      <c r="P239" s="50"/>
      <c r="Q239" s="49"/>
      <c r="R239" s="375"/>
      <c r="S239" s="375"/>
      <c r="T239" s="376"/>
      <c r="U239" s="377"/>
      <c r="V239" s="377"/>
      <c r="W239" s="377"/>
      <c r="X239" s="377"/>
      <c r="Y239" s="377"/>
      <c r="Z239" s="377"/>
      <c r="AA239" s="377"/>
      <c r="AB239" s="378"/>
    </row>
    <row r="240" spans="1:28">
      <c r="A240" s="5"/>
      <c r="B240" s="29">
        <v>41726</v>
      </c>
      <c r="C240" s="28">
        <v>2014144</v>
      </c>
      <c r="D240" s="28" t="s">
        <v>220</v>
      </c>
      <c r="E240" s="374" t="s">
        <v>236</v>
      </c>
      <c r="F240" s="374"/>
      <c r="G240" s="374"/>
      <c r="H240" s="374"/>
      <c r="I240" s="28">
        <v>55.02</v>
      </c>
      <c r="J240" s="28"/>
      <c r="K240" s="28"/>
      <c r="L240" s="28">
        <v>5</v>
      </c>
      <c r="M240" s="27">
        <v>-4131.5</v>
      </c>
      <c r="N240" s="277">
        <v>37029.910000000003</v>
      </c>
      <c r="O240" s="50"/>
      <c r="P240" s="50"/>
      <c r="Q240" s="49"/>
      <c r="R240" s="375"/>
      <c r="S240" s="375"/>
      <c r="T240" s="376"/>
      <c r="U240" s="377"/>
      <c r="V240" s="377"/>
      <c r="W240" s="377"/>
      <c r="X240" s="377"/>
      <c r="Y240" s="377"/>
      <c r="Z240" s="377"/>
      <c r="AA240" s="377"/>
      <c r="AB240" s="378"/>
    </row>
    <row r="241" spans="1:28">
      <c r="A241" s="5"/>
      <c r="B241" s="23">
        <v>41726</v>
      </c>
      <c r="C241" s="22">
        <v>2014145</v>
      </c>
      <c r="D241" s="22" t="s">
        <v>29</v>
      </c>
      <c r="E241" s="367" t="s">
        <v>235</v>
      </c>
      <c r="F241" s="367"/>
      <c r="G241" s="367" t="s">
        <v>234</v>
      </c>
      <c r="H241" s="367"/>
      <c r="I241" s="22">
        <v>22.57</v>
      </c>
      <c r="J241" s="22"/>
      <c r="K241" s="22"/>
      <c r="L241" s="22">
        <v>5</v>
      </c>
      <c r="M241" s="21">
        <v>-2262</v>
      </c>
      <c r="N241" s="277">
        <v>34767.910000000003</v>
      </c>
      <c r="O241" s="20"/>
      <c r="P241" s="20"/>
      <c r="Q241" s="19"/>
      <c r="R241" s="368"/>
      <c r="S241" s="368"/>
      <c r="T241" s="369"/>
      <c r="U241" s="370"/>
      <c r="V241" s="370"/>
      <c r="W241" s="370"/>
      <c r="X241" s="370"/>
      <c r="Y241" s="370"/>
      <c r="Z241" s="370"/>
      <c r="AA241" s="370"/>
      <c r="AB241" s="371"/>
    </row>
    <row r="242" spans="1:28">
      <c r="A242" s="5"/>
      <c r="B242" s="23">
        <v>41726</v>
      </c>
      <c r="C242" s="22">
        <v>2014146</v>
      </c>
      <c r="D242" s="22" t="s">
        <v>54</v>
      </c>
      <c r="E242" s="367" t="s">
        <v>233</v>
      </c>
      <c r="F242" s="367"/>
      <c r="G242" s="367" t="s">
        <v>232</v>
      </c>
      <c r="H242" s="367"/>
      <c r="I242" s="22">
        <v>23.15</v>
      </c>
      <c r="J242" s="22"/>
      <c r="K242" s="22"/>
      <c r="L242" s="22">
        <v>5</v>
      </c>
      <c r="M242" s="21">
        <v>-2320</v>
      </c>
      <c r="N242" s="277">
        <v>32447.910000000003</v>
      </c>
      <c r="O242" s="20"/>
      <c r="P242" s="20"/>
      <c r="Q242" s="19"/>
      <c r="R242" s="368"/>
      <c r="S242" s="368"/>
      <c r="T242" s="369"/>
      <c r="U242" s="370"/>
      <c r="V242" s="370"/>
      <c r="W242" s="370"/>
      <c r="X242" s="370"/>
      <c r="Y242" s="370"/>
      <c r="Z242" s="370"/>
      <c r="AA242" s="370"/>
      <c r="AB242" s="371"/>
    </row>
    <row r="243" spans="1:28">
      <c r="A243" s="5"/>
      <c r="B243" s="32">
        <v>41726</v>
      </c>
      <c r="C243" s="31">
        <v>2014147</v>
      </c>
      <c r="D243" s="31" t="s">
        <v>54</v>
      </c>
      <c r="E243" s="384" t="s">
        <v>231</v>
      </c>
      <c r="F243" s="384"/>
      <c r="G243" s="384"/>
      <c r="H243" s="384"/>
      <c r="I243" s="31">
        <v>0.48</v>
      </c>
      <c r="J243" s="31"/>
      <c r="K243" s="31"/>
      <c r="L243" s="31">
        <v>2.5</v>
      </c>
      <c r="M243" s="30">
        <v>93.5</v>
      </c>
      <c r="N243" s="277">
        <v>32541.410000000003</v>
      </c>
      <c r="O243" s="54"/>
      <c r="P243" s="54"/>
      <c r="Q243" s="53"/>
      <c r="R243" s="385"/>
      <c r="S243" s="385"/>
      <c r="T243" s="386"/>
      <c r="U243" s="387"/>
      <c r="V243" s="387"/>
      <c r="W243" s="387"/>
      <c r="X243" s="387"/>
      <c r="Y243" s="387"/>
      <c r="Z243" s="387"/>
      <c r="AA243" s="387"/>
      <c r="AB243" s="388"/>
    </row>
    <row r="244" spans="1:28">
      <c r="A244" s="5"/>
      <c r="B244" s="32">
        <v>41726</v>
      </c>
      <c r="C244" s="31">
        <v>2014148</v>
      </c>
      <c r="D244" s="31" t="s">
        <v>54</v>
      </c>
      <c r="E244" s="384" t="s">
        <v>230</v>
      </c>
      <c r="F244" s="384"/>
      <c r="G244" s="384"/>
      <c r="H244" s="384"/>
      <c r="I244" s="31">
        <v>0.45</v>
      </c>
      <c r="J244" s="31"/>
      <c r="K244" s="31"/>
      <c r="L244" s="31">
        <v>1.25</v>
      </c>
      <c r="M244" s="30">
        <v>43.75</v>
      </c>
      <c r="N244" s="277">
        <v>32585.160000000003</v>
      </c>
      <c r="O244" s="54"/>
      <c r="P244" s="54"/>
      <c r="Q244" s="53"/>
      <c r="R244" s="385"/>
      <c r="S244" s="385"/>
      <c r="T244" s="386"/>
      <c r="U244" s="387"/>
      <c r="V244" s="387"/>
      <c r="W244" s="387"/>
      <c r="X244" s="387"/>
      <c r="Y244" s="387"/>
      <c r="Z244" s="387"/>
      <c r="AA244" s="387"/>
      <c r="AB244" s="388"/>
    </row>
    <row r="245" spans="1:28">
      <c r="A245" s="5"/>
      <c r="B245" s="32">
        <v>41726</v>
      </c>
      <c r="C245" s="31">
        <v>2014149</v>
      </c>
      <c r="D245" s="31" t="s">
        <v>229</v>
      </c>
      <c r="E245" s="384" t="s">
        <v>228</v>
      </c>
      <c r="F245" s="384"/>
      <c r="G245" s="384"/>
      <c r="H245" s="384"/>
      <c r="I245" s="31">
        <v>0.65</v>
      </c>
      <c r="J245" s="31"/>
      <c r="K245" s="31"/>
      <c r="L245" s="31">
        <v>1.25</v>
      </c>
      <c r="M245" s="30">
        <v>63.75</v>
      </c>
      <c r="N245" s="277">
        <v>32648.910000000003</v>
      </c>
      <c r="O245" s="54"/>
      <c r="P245" s="54"/>
      <c r="Q245" s="53"/>
      <c r="R245" s="385"/>
      <c r="S245" s="385"/>
      <c r="T245" s="386"/>
      <c r="U245" s="387"/>
      <c r="V245" s="387"/>
      <c r="W245" s="387"/>
      <c r="X245" s="387"/>
      <c r="Y245" s="387"/>
      <c r="Z245" s="387"/>
      <c r="AA245" s="387"/>
      <c r="AB245" s="388"/>
    </row>
    <row r="246" spans="1:28">
      <c r="A246" s="5"/>
      <c r="B246" s="23">
        <v>41726</v>
      </c>
      <c r="C246" s="22">
        <v>2014150</v>
      </c>
      <c r="D246" s="22" t="s">
        <v>55</v>
      </c>
      <c r="E246" s="367" t="s">
        <v>227</v>
      </c>
      <c r="F246" s="367"/>
      <c r="G246" s="367" t="s">
        <v>226</v>
      </c>
      <c r="H246" s="367"/>
      <c r="I246" s="22">
        <v>15.22</v>
      </c>
      <c r="J246" s="22"/>
      <c r="K246" s="22"/>
      <c r="L246" s="22">
        <v>5</v>
      </c>
      <c r="M246" s="21">
        <v>-4576</v>
      </c>
      <c r="N246" s="277">
        <v>28072.910000000003</v>
      </c>
      <c r="O246" s="20"/>
      <c r="P246" s="20"/>
      <c r="Q246" s="19"/>
      <c r="R246" s="368"/>
      <c r="S246" s="368"/>
      <c r="T246" s="369"/>
      <c r="U246" s="370"/>
      <c r="V246" s="370"/>
      <c r="W246" s="370"/>
      <c r="X246" s="370"/>
      <c r="Y246" s="370"/>
      <c r="Z246" s="370"/>
      <c r="AA246" s="370"/>
      <c r="AB246" s="371"/>
    </row>
    <row r="247" spans="1:28">
      <c r="B247" s="29">
        <v>41731</v>
      </c>
      <c r="C247" s="28">
        <v>2014151</v>
      </c>
      <c r="D247" s="28" t="s">
        <v>225</v>
      </c>
      <c r="E247" s="374" t="s">
        <v>224</v>
      </c>
      <c r="F247" s="374"/>
      <c r="G247" s="374" t="s">
        <v>221</v>
      </c>
      <c r="H247" s="374"/>
      <c r="I247" s="28">
        <v>37.5</v>
      </c>
      <c r="J247" s="28"/>
      <c r="K247" s="28"/>
      <c r="L247" s="28">
        <v>5</v>
      </c>
      <c r="M247" s="27">
        <v>1870</v>
      </c>
      <c r="N247" s="277">
        <v>29942.910000000003</v>
      </c>
      <c r="O247" s="50"/>
      <c r="P247" s="50"/>
      <c r="Q247" s="49"/>
      <c r="R247" s="375"/>
      <c r="S247" s="375"/>
      <c r="T247" s="376"/>
      <c r="U247" s="377"/>
      <c r="V247" s="377"/>
      <c r="W247" s="377"/>
      <c r="X247" s="377"/>
      <c r="Y247" s="377"/>
      <c r="Z247" s="377"/>
      <c r="AA247" s="377"/>
      <c r="AB247" s="378"/>
    </row>
    <row r="248" spans="1:28">
      <c r="B248" s="29">
        <v>41731</v>
      </c>
      <c r="C248" s="28">
        <v>2014151</v>
      </c>
      <c r="D248" s="28" t="s">
        <v>223</v>
      </c>
      <c r="E248" s="374" t="s">
        <v>222</v>
      </c>
      <c r="F248" s="374"/>
      <c r="G248" s="374" t="s">
        <v>221</v>
      </c>
      <c r="H248" s="374"/>
      <c r="I248" s="28">
        <v>81.260000000000005</v>
      </c>
      <c r="J248" s="28"/>
      <c r="K248" s="28"/>
      <c r="L248" s="28">
        <v>5</v>
      </c>
      <c r="M248" s="27">
        <v>4058</v>
      </c>
      <c r="N248" s="277">
        <v>34000.910000000003</v>
      </c>
      <c r="O248" s="50"/>
      <c r="P248" s="50"/>
      <c r="Q248" s="49"/>
      <c r="R248" s="375"/>
      <c r="S248" s="375"/>
      <c r="T248" s="376"/>
      <c r="U248" s="377"/>
      <c r="V248" s="377"/>
      <c r="W248" s="377"/>
      <c r="X248" s="377"/>
      <c r="Y248" s="377"/>
      <c r="Z248" s="377"/>
      <c r="AA248" s="377"/>
      <c r="AB248" s="378"/>
    </row>
    <row r="249" spans="1:28">
      <c r="B249" s="29">
        <v>41731</v>
      </c>
      <c r="C249" s="28">
        <v>2014152</v>
      </c>
      <c r="D249" s="28" t="s">
        <v>220</v>
      </c>
      <c r="E249" s="374" t="s">
        <v>219</v>
      </c>
      <c r="F249" s="374"/>
      <c r="G249" s="374" t="s">
        <v>218</v>
      </c>
      <c r="H249" s="374"/>
      <c r="I249" s="28">
        <v>57.5</v>
      </c>
      <c r="J249" s="28"/>
      <c r="K249" s="28"/>
      <c r="L249" s="28">
        <v>5</v>
      </c>
      <c r="M249" s="27">
        <v>2870</v>
      </c>
      <c r="N249" s="277">
        <v>36870.910000000003</v>
      </c>
      <c r="O249" s="50"/>
      <c r="P249" s="50"/>
      <c r="Q249" s="49"/>
      <c r="R249" s="375"/>
      <c r="S249" s="375"/>
      <c r="T249" s="376"/>
      <c r="U249" s="377"/>
      <c r="V249" s="377"/>
      <c r="W249" s="377"/>
      <c r="X249" s="377"/>
      <c r="Y249" s="377"/>
      <c r="Z249" s="377"/>
      <c r="AA249" s="377"/>
      <c r="AB249" s="378"/>
    </row>
    <row r="250" spans="1:28">
      <c r="B250" s="23">
        <v>41731</v>
      </c>
      <c r="C250" s="22">
        <v>2014153</v>
      </c>
      <c r="D250" s="22" t="s">
        <v>49</v>
      </c>
      <c r="E250" s="367" t="s">
        <v>217</v>
      </c>
      <c r="F250" s="367"/>
      <c r="G250" s="367"/>
      <c r="H250" s="367"/>
      <c r="I250" s="22">
        <v>4.2300000000000004</v>
      </c>
      <c r="J250" s="22"/>
      <c r="K250" s="22"/>
      <c r="L250" s="22">
        <v>5</v>
      </c>
      <c r="M250" s="21">
        <v>-2120</v>
      </c>
      <c r="N250" s="277">
        <v>34750.910000000003</v>
      </c>
      <c r="O250" s="20"/>
      <c r="P250" s="20"/>
      <c r="Q250" s="19"/>
      <c r="R250" s="368"/>
      <c r="S250" s="368"/>
      <c r="T250" s="369"/>
      <c r="U250" s="370"/>
      <c r="V250" s="370"/>
      <c r="W250" s="370"/>
      <c r="X250" s="370"/>
      <c r="Y250" s="370"/>
      <c r="Z250" s="370"/>
      <c r="AA250" s="370"/>
      <c r="AB250" s="371"/>
    </row>
    <row r="251" spans="1:28">
      <c r="B251" s="29">
        <v>41731</v>
      </c>
      <c r="C251" s="28">
        <v>2014154</v>
      </c>
      <c r="D251" s="28" t="s">
        <v>215</v>
      </c>
      <c r="E251" s="374" t="s">
        <v>216</v>
      </c>
      <c r="F251" s="374"/>
      <c r="G251" s="374"/>
      <c r="H251" s="374"/>
      <c r="I251" s="28">
        <v>20.93</v>
      </c>
      <c r="J251" s="28"/>
      <c r="K251" s="28"/>
      <c r="L251" s="28">
        <v>5</v>
      </c>
      <c r="M251" s="27">
        <v>-1051.5</v>
      </c>
      <c r="N251" s="277">
        <v>33699.410000000003</v>
      </c>
      <c r="O251" s="50"/>
      <c r="P251" s="50"/>
      <c r="Q251" s="49"/>
      <c r="R251" s="375"/>
      <c r="S251" s="375"/>
      <c r="T251" s="376"/>
      <c r="U251" s="377"/>
      <c r="V251" s="377"/>
      <c r="W251" s="377"/>
      <c r="X251" s="377"/>
      <c r="Y251" s="377"/>
      <c r="Z251" s="377"/>
      <c r="AA251" s="377"/>
      <c r="AB251" s="378"/>
    </row>
    <row r="252" spans="1:28">
      <c r="B252" s="29">
        <v>41732</v>
      </c>
      <c r="C252" s="28">
        <v>2014155</v>
      </c>
      <c r="D252" s="28" t="s">
        <v>215</v>
      </c>
      <c r="E252" s="389" t="s">
        <v>214</v>
      </c>
      <c r="F252" s="390"/>
      <c r="G252" s="389"/>
      <c r="H252" s="390"/>
      <c r="I252" s="28">
        <v>19.91</v>
      </c>
      <c r="J252" s="28"/>
      <c r="K252" s="28"/>
      <c r="L252" s="28">
        <v>5</v>
      </c>
      <c r="M252" s="27">
        <v>990.5</v>
      </c>
      <c r="N252" s="277">
        <v>34689.910000000003</v>
      </c>
      <c r="O252" s="50"/>
      <c r="P252" s="50"/>
      <c r="Q252" s="49"/>
      <c r="R252" s="466"/>
      <c r="S252" s="467"/>
      <c r="T252" s="376"/>
      <c r="U252" s="377"/>
      <c r="V252" s="377"/>
      <c r="W252" s="377"/>
      <c r="X252" s="377"/>
      <c r="Y252" s="377"/>
      <c r="Z252" s="377"/>
      <c r="AA252" s="377"/>
      <c r="AB252" s="378"/>
    </row>
    <row r="253" spans="1:28">
      <c r="A253" s="5"/>
      <c r="B253" s="65">
        <v>41733</v>
      </c>
      <c r="C253" s="64">
        <v>2014155</v>
      </c>
      <c r="D253" s="64" t="s">
        <v>20</v>
      </c>
      <c r="E253" s="458" t="s">
        <v>213</v>
      </c>
      <c r="F253" s="458"/>
      <c r="G253" s="458" t="s">
        <v>212</v>
      </c>
      <c r="H253" s="458"/>
      <c r="I253" s="64">
        <v>0.28999999999999998</v>
      </c>
      <c r="J253" s="64"/>
      <c r="K253" s="64"/>
      <c r="L253" s="64">
        <v>2.5</v>
      </c>
      <c r="M253" s="63">
        <v>55.5</v>
      </c>
      <c r="N253" s="277">
        <v>34745.410000000003</v>
      </c>
      <c r="O253" s="62"/>
      <c r="P253" s="62"/>
      <c r="Q253" s="61"/>
      <c r="R253" s="459"/>
      <c r="S253" s="459"/>
      <c r="T253" s="407"/>
      <c r="U253" s="408"/>
      <c r="V253" s="408"/>
      <c r="W253" s="408"/>
      <c r="X253" s="408"/>
      <c r="Y253" s="408"/>
      <c r="Z253" s="408"/>
      <c r="AA253" s="408"/>
      <c r="AB253" s="409"/>
    </row>
    <row r="254" spans="1:28">
      <c r="A254" s="5"/>
      <c r="B254" s="65">
        <v>41733</v>
      </c>
      <c r="C254" s="64">
        <v>2014156</v>
      </c>
      <c r="D254" s="64" t="s">
        <v>21</v>
      </c>
      <c r="E254" s="458" t="s">
        <v>211</v>
      </c>
      <c r="F254" s="458"/>
      <c r="G254" s="458" t="s">
        <v>208</v>
      </c>
      <c r="H254" s="458"/>
      <c r="I254" s="64">
        <v>0.7</v>
      </c>
      <c r="J254" s="64"/>
      <c r="K254" s="64"/>
      <c r="L254" s="64">
        <v>1.25</v>
      </c>
      <c r="M254" s="63">
        <v>68.75</v>
      </c>
      <c r="N254" s="277">
        <v>34814.160000000003</v>
      </c>
      <c r="O254" s="62"/>
      <c r="P254" s="62"/>
      <c r="Q254" s="61"/>
      <c r="R254" s="459"/>
      <c r="S254" s="459"/>
      <c r="T254" s="407"/>
      <c r="U254" s="408"/>
      <c r="V254" s="408"/>
      <c r="W254" s="408"/>
      <c r="X254" s="408"/>
      <c r="Y254" s="408"/>
      <c r="Z254" s="408"/>
      <c r="AA254" s="408"/>
      <c r="AB254" s="409"/>
    </row>
    <row r="255" spans="1:28">
      <c r="A255" s="5"/>
      <c r="B255" s="65">
        <v>41733</v>
      </c>
      <c r="C255" s="64">
        <v>2014157</v>
      </c>
      <c r="D255" s="64" t="s">
        <v>24</v>
      </c>
      <c r="E255" s="458" t="s">
        <v>210</v>
      </c>
      <c r="F255" s="458"/>
      <c r="G255" s="458" t="s">
        <v>208</v>
      </c>
      <c r="H255" s="458"/>
      <c r="I255" s="64">
        <v>0.28000000000000003</v>
      </c>
      <c r="J255" s="64"/>
      <c r="K255" s="64"/>
      <c r="L255" s="64">
        <v>2.5</v>
      </c>
      <c r="M255" s="63">
        <v>53.5</v>
      </c>
      <c r="N255" s="277">
        <v>34867.660000000003</v>
      </c>
      <c r="O255" s="62"/>
      <c r="P255" s="62"/>
      <c r="Q255" s="61"/>
      <c r="R255" s="459"/>
      <c r="S255" s="459"/>
      <c r="T255" s="407"/>
      <c r="U255" s="408"/>
      <c r="V255" s="408"/>
      <c r="W255" s="408"/>
      <c r="X255" s="408"/>
      <c r="Y255" s="408"/>
      <c r="Z255" s="408"/>
      <c r="AA255" s="408"/>
      <c r="AB255" s="409"/>
    </row>
    <row r="256" spans="1:28">
      <c r="A256" s="5"/>
      <c r="B256" s="65">
        <v>41733</v>
      </c>
      <c r="C256" s="64">
        <v>2014158</v>
      </c>
      <c r="D256" s="64" t="s">
        <v>31</v>
      </c>
      <c r="E256" s="458" t="s">
        <v>209</v>
      </c>
      <c r="F256" s="458"/>
      <c r="G256" s="458" t="s">
        <v>208</v>
      </c>
      <c r="H256" s="458"/>
      <c r="I256" s="64">
        <v>1.45</v>
      </c>
      <c r="J256" s="64"/>
      <c r="K256" s="64"/>
      <c r="L256" s="64">
        <v>1.25</v>
      </c>
      <c r="M256" s="63">
        <v>143.75</v>
      </c>
      <c r="N256" s="277">
        <v>35011.410000000003</v>
      </c>
      <c r="O256" s="62"/>
      <c r="P256" s="62"/>
      <c r="Q256" s="61"/>
      <c r="R256" s="459"/>
      <c r="S256" s="459"/>
      <c r="T256" s="407"/>
      <c r="U256" s="408"/>
      <c r="V256" s="408"/>
      <c r="W256" s="408"/>
      <c r="X256" s="408"/>
      <c r="Y256" s="408"/>
      <c r="Z256" s="408"/>
      <c r="AA256" s="408"/>
      <c r="AB256" s="409"/>
    </row>
    <row r="257" spans="1:28">
      <c r="B257" s="65">
        <v>41733</v>
      </c>
      <c r="C257" s="64">
        <v>2014159</v>
      </c>
      <c r="D257" s="64" t="s">
        <v>16</v>
      </c>
      <c r="E257" s="458" t="s">
        <v>207</v>
      </c>
      <c r="F257" s="458"/>
      <c r="G257" s="458" t="s">
        <v>206</v>
      </c>
      <c r="H257" s="458"/>
      <c r="I257" s="64">
        <v>0.01</v>
      </c>
      <c r="J257" s="64"/>
      <c r="K257" s="64"/>
      <c r="L257" s="64">
        <v>1.25</v>
      </c>
      <c r="M257" s="63">
        <v>-2.25</v>
      </c>
      <c r="N257" s="277">
        <v>35009.160000000003</v>
      </c>
      <c r="O257" s="62"/>
      <c r="P257" s="62"/>
      <c r="Q257" s="61"/>
      <c r="R257" s="459"/>
      <c r="S257" s="459"/>
      <c r="T257" s="407"/>
      <c r="U257" s="408"/>
      <c r="V257" s="408"/>
      <c r="W257" s="408"/>
      <c r="X257" s="408"/>
      <c r="Y257" s="408"/>
      <c r="Z257" s="408"/>
      <c r="AA257" s="408"/>
      <c r="AB257" s="409"/>
    </row>
    <row r="258" spans="1:28">
      <c r="A258" s="5"/>
      <c r="B258" s="65">
        <v>41733</v>
      </c>
      <c r="C258" s="64">
        <v>2014160</v>
      </c>
      <c r="D258" s="64" t="s">
        <v>16</v>
      </c>
      <c r="E258" s="458" t="s">
        <v>205</v>
      </c>
      <c r="F258" s="458"/>
      <c r="G258" s="458" t="s">
        <v>204</v>
      </c>
      <c r="H258" s="458"/>
      <c r="I258" s="64">
        <v>1.71</v>
      </c>
      <c r="J258" s="64"/>
      <c r="K258" s="64"/>
      <c r="L258" s="64">
        <v>1.25</v>
      </c>
      <c r="M258" s="63">
        <v>170.75</v>
      </c>
      <c r="N258" s="277">
        <v>35179.910000000003</v>
      </c>
      <c r="O258" s="62"/>
      <c r="P258" s="62"/>
      <c r="Q258" s="61"/>
      <c r="R258" s="459"/>
      <c r="S258" s="459"/>
      <c r="T258" s="407"/>
      <c r="U258" s="408"/>
      <c r="V258" s="408"/>
      <c r="W258" s="408"/>
      <c r="X258" s="408"/>
      <c r="Y258" s="408"/>
      <c r="Z258" s="408"/>
      <c r="AA258" s="408"/>
      <c r="AB258" s="409"/>
    </row>
    <row r="259" spans="1:28">
      <c r="A259" s="5"/>
      <c r="B259" s="79">
        <v>41736</v>
      </c>
      <c r="C259" s="78">
        <v>2014161</v>
      </c>
      <c r="D259" s="78" t="s">
        <v>201</v>
      </c>
      <c r="E259" s="424" t="s">
        <v>203</v>
      </c>
      <c r="F259" s="424"/>
      <c r="G259" s="424" t="s">
        <v>202</v>
      </c>
      <c r="H259" s="424"/>
      <c r="I259" s="78">
        <v>1.05</v>
      </c>
      <c r="J259" s="78"/>
      <c r="K259" s="78"/>
      <c r="L259" s="78">
        <v>3.75</v>
      </c>
      <c r="M259" s="77">
        <v>311.25</v>
      </c>
      <c r="N259" s="277">
        <v>35491.160000000003</v>
      </c>
      <c r="O259" s="76"/>
      <c r="P259" s="76"/>
      <c r="Q259" s="75"/>
      <c r="R259" s="464">
        <v>201412</v>
      </c>
      <c r="S259" s="464"/>
      <c r="T259" s="455"/>
      <c r="U259" s="456"/>
      <c r="V259" s="456"/>
      <c r="W259" s="456"/>
      <c r="X259" s="456"/>
      <c r="Y259" s="456"/>
      <c r="Z259" s="456"/>
      <c r="AA259" s="456"/>
      <c r="AB259" s="457"/>
    </row>
    <row r="260" spans="1:28">
      <c r="A260" s="5"/>
      <c r="B260" s="79">
        <v>41736</v>
      </c>
      <c r="C260" s="78">
        <v>2014162</v>
      </c>
      <c r="D260" s="78" t="s">
        <v>201</v>
      </c>
      <c r="E260" s="424" t="s">
        <v>200</v>
      </c>
      <c r="F260" s="424"/>
      <c r="G260" s="424" t="s">
        <v>199</v>
      </c>
      <c r="H260" s="424"/>
      <c r="I260" s="78">
        <v>1.82</v>
      </c>
      <c r="J260" s="78"/>
      <c r="K260" s="78"/>
      <c r="L260" s="78">
        <v>3.75</v>
      </c>
      <c r="M260" s="77">
        <v>542.25</v>
      </c>
      <c r="N260" s="277">
        <v>36033.410000000003</v>
      </c>
      <c r="O260" s="76"/>
      <c r="P260" s="76"/>
      <c r="Q260" s="75"/>
      <c r="R260" s="464">
        <v>201498</v>
      </c>
      <c r="S260" s="464"/>
      <c r="T260" s="455"/>
      <c r="U260" s="456"/>
      <c r="V260" s="456"/>
      <c r="W260" s="456"/>
      <c r="X260" s="456"/>
      <c r="Y260" s="456"/>
      <c r="Z260" s="456"/>
      <c r="AA260" s="456"/>
      <c r="AB260" s="457"/>
    </row>
    <row r="261" spans="1:28">
      <c r="A261" s="5"/>
      <c r="B261" s="29">
        <v>41736</v>
      </c>
      <c r="C261" s="28">
        <v>2014163</v>
      </c>
      <c r="D261" s="28" t="s">
        <v>160</v>
      </c>
      <c r="E261" s="374" t="s">
        <v>198</v>
      </c>
      <c r="F261" s="374"/>
      <c r="G261" s="374" t="s">
        <v>197</v>
      </c>
      <c r="H261" s="374"/>
      <c r="I261" s="28">
        <v>28.41</v>
      </c>
      <c r="J261" s="28"/>
      <c r="K261" s="28"/>
      <c r="L261" s="28">
        <v>5</v>
      </c>
      <c r="M261" s="27">
        <v>-1415.15</v>
      </c>
      <c r="N261" s="277">
        <v>34618.26</v>
      </c>
      <c r="O261" s="50"/>
      <c r="P261" s="50"/>
      <c r="Q261" s="49"/>
      <c r="R261" s="375"/>
      <c r="S261" s="375"/>
      <c r="T261" s="376"/>
      <c r="U261" s="377"/>
      <c r="V261" s="377"/>
      <c r="W261" s="377"/>
      <c r="X261" s="377"/>
      <c r="Y261" s="377"/>
      <c r="Z261" s="377"/>
      <c r="AA261" s="377"/>
      <c r="AB261" s="378"/>
    </row>
    <row r="262" spans="1:28">
      <c r="B262" s="23">
        <v>41736</v>
      </c>
      <c r="C262" s="22">
        <v>2014164</v>
      </c>
      <c r="D262" s="22" t="s">
        <v>185</v>
      </c>
      <c r="E262" s="367" t="s">
        <v>196</v>
      </c>
      <c r="F262" s="367"/>
      <c r="G262" s="367" t="s">
        <v>195</v>
      </c>
      <c r="H262" s="367"/>
      <c r="I262" s="22">
        <v>64.7</v>
      </c>
      <c r="J262" s="22"/>
      <c r="K262" s="22"/>
      <c r="L262" s="22">
        <v>5</v>
      </c>
      <c r="M262" s="21">
        <v>-3887</v>
      </c>
      <c r="N262" s="277">
        <v>30731.260000000002</v>
      </c>
      <c r="O262" s="20"/>
      <c r="P262" s="20"/>
      <c r="Q262" s="19"/>
      <c r="R262" s="368"/>
      <c r="S262" s="368"/>
      <c r="T262" s="369"/>
      <c r="U262" s="370"/>
      <c r="V262" s="370"/>
      <c r="W262" s="370"/>
      <c r="X262" s="370"/>
      <c r="Y262" s="370"/>
      <c r="Z262" s="370"/>
      <c r="AA262" s="370"/>
      <c r="AB262" s="371"/>
    </row>
    <row r="263" spans="1:28">
      <c r="B263" s="29">
        <v>41737</v>
      </c>
      <c r="C263" s="28">
        <v>2014165</v>
      </c>
      <c r="D263" s="28" t="s">
        <v>56</v>
      </c>
      <c r="E263" s="374" t="s">
        <v>194</v>
      </c>
      <c r="F263" s="374"/>
      <c r="G263" s="374"/>
      <c r="H263" s="374"/>
      <c r="I263" s="28">
        <v>8.4700000000000006</v>
      </c>
      <c r="J263" s="28"/>
      <c r="K263" s="28"/>
      <c r="L263" s="28">
        <v>5</v>
      </c>
      <c r="M263" s="27">
        <v>-1699</v>
      </c>
      <c r="N263" s="277">
        <v>29032.260000000002</v>
      </c>
      <c r="O263" s="50"/>
      <c r="P263" s="50"/>
      <c r="Q263" s="49"/>
      <c r="R263" s="375"/>
      <c r="S263" s="375"/>
      <c r="T263" s="376"/>
      <c r="U263" s="377"/>
      <c r="V263" s="377"/>
      <c r="W263" s="377"/>
      <c r="X263" s="377"/>
      <c r="Y263" s="377"/>
      <c r="Z263" s="377"/>
      <c r="AA263" s="377"/>
      <c r="AB263" s="378"/>
    </row>
    <row r="264" spans="1:28">
      <c r="A264" s="5"/>
      <c r="B264" s="32">
        <v>41737</v>
      </c>
      <c r="C264" s="31">
        <v>2014166</v>
      </c>
      <c r="D264" s="31" t="s">
        <v>56</v>
      </c>
      <c r="E264" s="384" t="s">
        <v>193</v>
      </c>
      <c r="F264" s="384"/>
      <c r="G264" s="384"/>
      <c r="H264" s="384"/>
      <c r="I264" s="31">
        <v>0.25</v>
      </c>
      <c r="J264" s="31"/>
      <c r="K264" s="31"/>
      <c r="L264" s="31">
        <v>2.5</v>
      </c>
      <c r="M264" s="30">
        <v>47.5</v>
      </c>
      <c r="N264" s="277">
        <v>29079.760000000002</v>
      </c>
      <c r="O264" s="54"/>
      <c r="P264" s="54"/>
      <c r="Q264" s="53"/>
      <c r="R264" s="385"/>
      <c r="S264" s="385"/>
      <c r="T264" s="386"/>
      <c r="U264" s="387"/>
      <c r="V264" s="387"/>
      <c r="W264" s="387"/>
      <c r="X264" s="387"/>
      <c r="Y264" s="387"/>
      <c r="Z264" s="387"/>
      <c r="AA264" s="387"/>
      <c r="AB264" s="388"/>
    </row>
    <row r="265" spans="1:28">
      <c r="A265" s="5"/>
      <c r="B265" s="32">
        <v>41737</v>
      </c>
      <c r="C265" s="31">
        <v>2014167</v>
      </c>
      <c r="D265" s="31" t="s">
        <v>56</v>
      </c>
      <c r="E265" s="384" t="s">
        <v>192</v>
      </c>
      <c r="F265" s="384"/>
      <c r="G265" s="384"/>
      <c r="H265" s="384"/>
      <c r="I265" s="31">
        <v>0.25</v>
      </c>
      <c r="J265" s="31"/>
      <c r="K265" s="31"/>
      <c r="L265" s="31">
        <v>2.5</v>
      </c>
      <c r="M265" s="30">
        <v>47.5</v>
      </c>
      <c r="N265" s="277">
        <v>29127.260000000002</v>
      </c>
      <c r="O265" s="54"/>
      <c r="P265" s="54"/>
      <c r="Q265" s="53"/>
      <c r="R265" s="385"/>
      <c r="S265" s="385"/>
      <c r="T265" s="386"/>
      <c r="U265" s="387"/>
      <c r="V265" s="387"/>
      <c r="W265" s="387"/>
      <c r="X265" s="387"/>
      <c r="Y265" s="387"/>
      <c r="Z265" s="387"/>
      <c r="AA265" s="387"/>
      <c r="AB265" s="388"/>
    </row>
    <row r="266" spans="1:28">
      <c r="B266" s="29">
        <v>41737</v>
      </c>
      <c r="C266" s="28">
        <v>2014168</v>
      </c>
      <c r="D266" s="28" t="s">
        <v>157</v>
      </c>
      <c r="E266" s="374" t="s">
        <v>191</v>
      </c>
      <c r="F266" s="374"/>
      <c r="G266" s="374"/>
      <c r="H266" s="374"/>
      <c r="I266" s="28">
        <v>128.94999999999999</v>
      </c>
      <c r="J266" s="28"/>
      <c r="K266" s="28"/>
      <c r="L266" s="28">
        <v>5</v>
      </c>
      <c r="M266" s="27">
        <v>-5163</v>
      </c>
      <c r="N266" s="277">
        <v>23964.260000000002</v>
      </c>
      <c r="O266" s="50"/>
      <c r="P266" s="50"/>
      <c r="Q266" s="49"/>
      <c r="R266" s="375"/>
      <c r="S266" s="375"/>
      <c r="T266" s="376"/>
      <c r="U266" s="377"/>
      <c r="V266" s="377"/>
      <c r="W266" s="377"/>
      <c r="X266" s="377"/>
      <c r="Y266" s="377"/>
      <c r="Z266" s="377"/>
      <c r="AA266" s="377"/>
      <c r="AB266" s="378"/>
    </row>
    <row r="267" spans="1:28">
      <c r="B267" s="65">
        <v>41738</v>
      </c>
      <c r="C267" s="64">
        <v>2014169</v>
      </c>
      <c r="D267" s="64" t="s">
        <v>33</v>
      </c>
      <c r="E267" s="458" t="s">
        <v>190</v>
      </c>
      <c r="F267" s="458"/>
      <c r="G267" s="458"/>
      <c r="H267" s="458"/>
      <c r="I267" s="64">
        <v>9</v>
      </c>
      <c r="J267" s="64"/>
      <c r="K267" s="64"/>
      <c r="L267" s="64">
        <v>5</v>
      </c>
      <c r="M267" s="63">
        <v>4500</v>
      </c>
      <c r="N267" s="277">
        <v>28464.260000000002</v>
      </c>
      <c r="O267" s="62"/>
      <c r="P267" s="62"/>
      <c r="Q267" s="61"/>
      <c r="R267" s="459"/>
      <c r="S267" s="459"/>
      <c r="T267" s="407"/>
      <c r="U267" s="408"/>
      <c r="V267" s="408"/>
      <c r="W267" s="408"/>
      <c r="X267" s="408"/>
      <c r="Y267" s="408"/>
      <c r="Z267" s="408"/>
      <c r="AA267" s="408"/>
      <c r="AB267" s="409"/>
    </row>
    <row r="268" spans="1:28">
      <c r="B268" s="29">
        <v>41738</v>
      </c>
      <c r="C268" s="28">
        <v>2014170</v>
      </c>
      <c r="D268" s="28" t="s">
        <v>170</v>
      </c>
      <c r="E268" s="374" t="s">
        <v>189</v>
      </c>
      <c r="F268" s="374"/>
      <c r="G268" s="374"/>
      <c r="H268" s="374"/>
      <c r="I268" s="28">
        <v>123.35</v>
      </c>
      <c r="J268" s="28"/>
      <c r="K268" s="28"/>
      <c r="L268" s="28">
        <v>5</v>
      </c>
      <c r="M268" s="27">
        <v>-4322.25</v>
      </c>
      <c r="N268" s="277">
        <v>24142.010000000002</v>
      </c>
      <c r="O268" s="50"/>
      <c r="P268" s="50"/>
      <c r="Q268" s="49"/>
      <c r="R268" s="375"/>
      <c r="S268" s="375"/>
      <c r="T268" s="376"/>
      <c r="U268" s="377"/>
      <c r="V268" s="377"/>
      <c r="W268" s="377"/>
      <c r="X268" s="377"/>
      <c r="Y268" s="377"/>
      <c r="Z268" s="377"/>
      <c r="AA268" s="377"/>
      <c r="AB268" s="378"/>
    </row>
    <row r="269" spans="1:28">
      <c r="B269" s="23">
        <v>41738</v>
      </c>
      <c r="C269" s="22">
        <v>2014171</v>
      </c>
      <c r="D269" s="22" t="s">
        <v>43</v>
      </c>
      <c r="E269" s="367" t="s">
        <v>188</v>
      </c>
      <c r="F269" s="367"/>
      <c r="G269" s="367"/>
      <c r="H269" s="367"/>
      <c r="I269" s="22">
        <v>3.1</v>
      </c>
      <c r="J269" s="22"/>
      <c r="K269" s="22"/>
      <c r="L269" s="22">
        <v>5</v>
      </c>
      <c r="M269" s="21">
        <v>-780</v>
      </c>
      <c r="N269" s="277">
        <v>23362.010000000002</v>
      </c>
      <c r="O269" s="20"/>
      <c r="P269" s="20"/>
      <c r="Q269" s="19"/>
      <c r="R269" s="368"/>
      <c r="S269" s="368"/>
      <c r="T269" s="369"/>
      <c r="U269" s="370"/>
      <c r="V269" s="370"/>
      <c r="W269" s="370"/>
      <c r="X269" s="370"/>
      <c r="Y269" s="370"/>
      <c r="Z269" s="370"/>
      <c r="AA269" s="370"/>
      <c r="AB269" s="371"/>
    </row>
    <row r="270" spans="1:28">
      <c r="B270" s="23">
        <v>41739</v>
      </c>
      <c r="C270" s="22">
        <v>2014172</v>
      </c>
      <c r="D270" s="22" t="s">
        <v>160</v>
      </c>
      <c r="E270" s="367" t="s">
        <v>187</v>
      </c>
      <c r="F270" s="367"/>
      <c r="G270" s="367"/>
      <c r="H270" s="367"/>
      <c r="I270" s="22">
        <v>27.49</v>
      </c>
      <c r="J270" s="22"/>
      <c r="K270" s="22"/>
      <c r="L270" s="22">
        <v>5</v>
      </c>
      <c r="M270" s="21">
        <v>4118</v>
      </c>
      <c r="N270" s="277">
        <v>27480.010000000002</v>
      </c>
      <c r="O270" s="20"/>
      <c r="P270" s="20"/>
      <c r="Q270" s="19"/>
      <c r="R270" s="368"/>
      <c r="S270" s="368"/>
      <c r="T270" s="369"/>
      <c r="U270" s="370"/>
      <c r="V270" s="370"/>
      <c r="W270" s="370"/>
      <c r="X270" s="370"/>
      <c r="Y270" s="370"/>
      <c r="Z270" s="370"/>
      <c r="AA270" s="370"/>
      <c r="AB270" s="371"/>
    </row>
    <row r="271" spans="1:28">
      <c r="B271" s="23">
        <v>41739</v>
      </c>
      <c r="C271" s="22">
        <v>2014173</v>
      </c>
      <c r="D271" s="22" t="s">
        <v>30</v>
      </c>
      <c r="E271" s="367" t="s">
        <v>186</v>
      </c>
      <c r="F271" s="367"/>
      <c r="G271" s="367"/>
      <c r="H271" s="367"/>
      <c r="I271" s="22">
        <v>70.099999999999994</v>
      </c>
      <c r="J271" s="22"/>
      <c r="K271" s="22"/>
      <c r="L271" s="22">
        <v>5</v>
      </c>
      <c r="M271" s="21">
        <v>3500</v>
      </c>
      <c r="N271" s="277">
        <v>30980.010000000002</v>
      </c>
      <c r="O271" s="20"/>
      <c r="P271" s="20"/>
      <c r="Q271" s="19"/>
      <c r="R271" s="368"/>
      <c r="S271" s="368"/>
      <c r="T271" s="369"/>
      <c r="U271" s="370"/>
      <c r="V271" s="370"/>
      <c r="W271" s="370"/>
      <c r="X271" s="370"/>
      <c r="Y271" s="370"/>
      <c r="Z271" s="370"/>
      <c r="AA271" s="370"/>
      <c r="AB271" s="371"/>
    </row>
    <row r="272" spans="1:28">
      <c r="B272" s="23">
        <v>41739</v>
      </c>
      <c r="C272" s="22">
        <v>2014174</v>
      </c>
      <c r="D272" s="22" t="s">
        <v>185</v>
      </c>
      <c r="E272" s="367" t="s">
        <v>184</v>
      </c>
      <c r="F272" s="367"/>
      <c r="G272" s="367"/>
      <c r="H272" s="367"/>
      <c r="I272" s="22">
        <v>68.28</v>
      </c>
      <c r="J272" s="22"/>
      <c r="K272" s="22"/>
      <c r="L272" s="22">
        <v>5</v>
      </c>
      <c r="M272" s="21">
        <v>4091.8</v>
      </c>
      <c r="N272" s="277">
        <v>35071.810000000005</v>
      </c>
      <c r="O272" s="20"/>
      <c r="P272" s="20"/>
      <c r="Q272" s="19"/>
      <c r="R272" s="368"/>
      <c r="S272" s="368"/>
      <c r="T272" s="369"/>
      <c r="U272" s="370"/>
      <c r="V272" s="370"/>
      <c r="W272" s="370"/>
      <c r="X272" s="370"/>
      <c r="Y272" s="370"/>
      <c r="Z272" s="370"/>
      <c r="AA272" s="370"/>
      <c r="AB272" s="371"/>
    </row>
    <row r="273" spans="1:28">
      <c r="B273" s="23">
        <v>41739</v>
      </c>
      <c r="C273" s="22">
        <v>2014175</v>
      </c>
      <c r="D273" s="22" t="s">
        <v>183</v>
      </c>
      <c r="E273" s="367" t="s">
        <v>182</v>
      </c>
      <c r="F273" s="367"/>
      <c r="G273" s="367"/>
      <c r="H273" s="367"/>
      <c r="I273" s="22">
        <v>39.08</v>
      </c>
      <c r="J273" s="22"/>
      <c r="K273" s="22"/>
      <c r="L273" s="22">
        <v>5</v>
      </c>
      <c r="M273" s="21">
        <v>7811</v>
      </c>
      <c r="N273" s="277">
        <v>42882.810000000005</v>
      </c>
      <c r="O273" s="20"/>
      <c r="P273" s="20"/>
      <c r="Q273" s="19"/>
      <c r="R273" s="368"/>
      <c r="S273" s="368"/>
      <c r="T273" s="369"/>
      <c r="U273" s="370"/>
      <c r="V273" s="370"/>
      <c r="W273" s="370"/>
      <c r="X273" s="370"/>
      <c r="Y273" s="370"/>
      <c r="Z273" s="370"/>
      <c r="AA273" s="370"/>
      <c r="AB273" s="371"/>
    </row>
    <row r="274" spans="1:28">
      <c r="B274" s="23">
        <v>41739</v>
      </c>
      <c r="C274" s="22">
        <v>2014176</v>
      </c>
      <c r="D274" s="22" t="s">
        <v>14</v>
      </c>
      <c r="E274" s="367" t="s">
        <v>181</v>
      </c>
      <c r="F274" s="367"/>
      <c r="G274" s="367"/>
      <c r="H274" s="367"/>
      <c r="I274" s="22">
        <v>47.97</v>
      </c>
      <c r="J274" s="22"/>
      <c r="K274" s="22"/>
      <c r="L274" s="22">
        <v>5</v>
      </c>
      <c r="M274" s="21">
        <v>5751.4</v>
      </c>
      <c r="N274" s="277">
        <v>48634.210000000006</v>
      </c>
      <c r="O274" s="20"/>
      <c r="P274" s="20"/>
      <c r="Q274" s="19"/>
      <c r="R274" s="368"/>
      <c r="S274" s="368"/>
      <c r="T274" s="369"/>
      <c r="U274" s="370"/>
      <c r="V274" s="370"/>
      <c r="W274" s="370"/>
      <c r="X274" s="370"/>
      <c r="Y274" s="370"/>
      <c r="Z274" s="370"/>
      <c r="AA274" s="370"/>
      <c r="AB274" s="371"/>
    </row>
    <row r="275" spans="1:28">
      <c r="B275" s="23">
        <v>41739</v>
      </c>
      <c r="C275" s="22">
        <v>2014177</v>
      </c>
      <c r="D275" s="22" t="s">
        <v>22</v>
      </c>
      <c r="E275" s="367" t="s">
        <v>180</v>
      </c>
      <c r="F275" s="367"/>
      <c r="G275" s="367"/>
      <c r="H275" s="367"/>
      <c r="I275" s="22">
        <v>33.43</v>
      </c>
      <c r="J275" s="22"/>
      <c r="K275" s="22"/>
      <c r="L275" s="22">
        <v>5</v>
      </c>
      <c r="M275" s="21">
        <v>3338</v>
      </c>
      <c r="N275" s="277">
        <v>51972.210000000006</v>
      </c>
      <c r="O275" s="20"/>
      <c r="P275" s="20"/>
      <c r="Q275" s="19"/>
      <c r="R275" s="368"/>
      <c r="S275" s="368"/>
      <c r="T275" s="369"/>
      <c r="U275" s="370"/>
      <c r="V275" s="370"/>
      <c r="W275" s="370"/>
      <c r="X275" s="370"/>
      <c r="Y275" s="370"/>
      <c r="Z275" s="370"/>
      <c r="AA275" s="370"/>
      <c r="AB275" s="371"/>
    </row>
    <row r="276" spans="1:28">
      <c r="A276" s="3"/>
      <c r="B276" s="32">
        <v>41740</v>
      </c>
      <c r="C276" s="31">
        <v>2014178</v>
      </c>
      <c r="D276" s="31" t="s">
        <v>179</v>
      </c>
      <c r="E276" s="384" t="s">
        <v>178</v>
      </c>
      <c r="F276" s="384"/>
      <c r="G276" s="384"/>
      <c r="H276" s="384"/>
      <c r="I276" s="31">
        <v>0.5</v>
      </c>
      <c r="J276" s="31"/>
      <c r="K276" s="31"/>
      <c r="L276" s="31">
        <v>2.5</v>
      </c>
      <c r="M276" s="30">
        <v>97.5</v>
      </c>
      <c r="N276" s="277">
        <v>52069.710000000006</v>
      </c>
      <c r="O276" s="54"/>
      <c r="P276" s="54"/>
      <c r="Q276" s="53"/>
      <c r="R276" s="385"/>
      <c r="S276" s="385"/>
      <c r="T276" s="386"/>
      <c r="U276" s="387"/>
      <c r="V276" s="387"/>
      <c r="W276" s="387"/>
      <c r="X276" s="387"/>
      <c r="Y276" s="387"/>
      <c r="Z276" s="387"/>
      <c r="AA276" s="387"/>
      <c r="AB276" s="388"/>
    </row>
    <row r="277" spans="1:28">
      <c r="B277" s="23">
        <v>41743</v>
      </c>
      <c r="C277" s="22">
        <v>2014179</v>
      </c>
      <c r="D277" s="22" t="s">
        <v>44</v>
      </c>
      <c r="E277" s="367" t="s">
        <v>177</v>
      </c>
      <c r="F277" s="367"/>
      <c r="G277" s="367"/>
      <c r="H277" s="367"/>
      <c r="I277" s="22">
        <v>27.11</v>
      </c>
      <c r="J277" s="22"/>
      <c r="K277" s="22"/>
      <c r="L277" s="22">
        <v>5</v>
      </c>
      <c r="M277" s="21">
        <v>-4061.5</v>
      </c>
      <c r="N277" s="277">
        <v>48008.210000000006</v>
      </c>
      <c r="O277" s="20"/>
      <c r="P277" s="20"/>
      <c r="Q277" s="19"/>
      <c r="R277" s="368"/>
      <c r="S277" s="368"/>
      <c r="T277" s="369"/>
      <c r="U277" s="370"/>
      <c r="V277" s="370"/>
      <c r="W277" s="370"/>
      <c r="X277" s="370"/>
      <c r="Y277" s="370"/>
      <c r="Z277" s="370"/>
      <c r="AA277" s="370"/>
      <c r="AB277" s="371"/>
    </row>
    <row r="278" spans="1:28">
      <c r="A278" s="5"/>
      <c r="B278" s="32">
        <v>41743</v>
      </c>
      <c r="C278" s="31">
        <v>2014180</v>
      </c>
      <c r="D278" s="31" t="s">
        <v>44</v>
      </c>
      <c r="E278" s="384" t="s">
        <v>176</v>
      </c>
      <c r="F278" s="384"/>
      <c r="G278" s="384"/>
      <c r="H278" s="384"/>
      <c r="I278" s="31">
        <v>0.55000000000000004</v>
      </c>
      <c r="J278" s="31"/>
      <c r="K278" s="31"/>
      <c r="L278" s="31">
        <v>1.25</v>
      </c>
      <c r="M278" s="30">
        <v>53.75</v>
      </c>
      <c r="N278" s="277">
        <v>48061.960000000006</v>
      </c>
      <c r="O278" s="54"/>
      <c r="P278" s="54"/>
      <c r="Q278" s="53"/>
      <c r="R278" s="385"/>
      <c r="S278" s="385"/>
      <c r="T278" s="386"/>
      <c r="U278" s="387"/>
      <c r="V278" s="387"/>
      <c r="W278" s="387"/>
      <c r="X278" s="387"/>
      <c r="Y278" s="387"/>
      <c r="Z278" s="387"/>
      <c r="AA278" s="387"/>
      <c r="AB278" s="388"/>
    </row>
    <row r="279" spans="1:28">
      <c r="B279" s="29">
        <v>41743</v>
      </c>
      <c r="C279" s="28">
        <v>2014181</v>
      </c>
      <c r="D279" s="28" t="s">
        <v>41</v>
      </c>
      <c r="E279" s="374" t="s">
        <v>175</v>
      </c>
      <c r="F279" s="374"/>
      <c r="G279" s="374"/>
      <c r="H279" s="374"/>
      <c r="I279" s="28">
        <v>18.55</v>
      </c>
      <c r="J279" s="28"/>
      <c r="K279" s="28"/>
      <c r="L279" s="28">
        <v>5</v>
      </c>
      <c r="M279" s="27">
        <v>-3715</v>
      </c>
      <c r="N279" s="277">
        <v>44346.960000000006</v>
      </c>
      <c r="O279" s="50"/>
      <c r="P279" s="50"/>
      <c r="Q279" s="49"/>
      <c r="R279" s="375"/>
      <c r="S279" s="375"/>
      <c r="T279" s="376"/>
      <c r="U279" s="377"/>
      <c r="V279" s="377"/>
      <c r="W279" s="377"/>
      <c r="X279" s="377"/>
      <c r="Y279" s="377"/>
      <c r="Z279" s="377"/>
      <c r="AA279" s="377"/>
      <c r="AB279" s="378"/>
    </row>
    <row r="280" spans="1:28">
      <c r="B280" s="29">
        <v>41743</v>
      </c>
      <c r="C280" s="28">
        <v>2014182</v>
      </c>
      <c r="D280" s="28" t="s">
        <v>174</v>
      </c>
      <c r="E280" s="374" t="s">
        <v>173</v>
      </c>
      <c r="F280" s="374"/>
      <c r="G280" s="374" t="s">
        <v>172</v>
      </c>
      <c r="H280" s="374"/>
      <c r="I280" s="28">
        <v>64.489999999999995</v>
      </c>
      <c r="J280" s="28"/>
      <c r="K280" s="28"/>
      <c r="L280" s="28">
        <v>5</v>
      </c>
      <c r="M280" s="27">
        <v>6445</v>
      </c>
      <c r="N280" s="277">
        <v>50791.960000000006</v>
      </c>
      <c r="O280" s="50"/>
      <c r="P280" s="50"/>
      <c r="Q280" s="49"/>
      <c r="R280" s="375"/>
      <c r="S280" s="375"/>
      <c r="T280" s="376"/>
      <c r="U280" s="377"/>
      <c r="V280" s="377"/>
      <c r="W280" s="377"/>
      <c r="X280" s="377"/>
      <c r="Y280" s="377"/>
      <c r="Z280" s="377"/>
      <c r="AA280" s="377"/>
      <c r="AB280" s="378"/>
    </row>
    <row r="281" spans="1:28">
      <c r="B281" s="29">
        <v>41743</v>
      </c>
      <c r="C281" s="28">
        <v>2014189</v>
      </c>
      <c r="D281" s="28" t="s">
        <v>43</v>
      </c>
      <c r="E281" s="374" t="s">
        <v>171</v>
      </c>
      <c r="F281" s="374"/>
      <c r="G281" s="374"/>
      <c r="H281" s="374"/>
      <c r="I281" s="28">
        <v>2.7</v>
      </c>
      <c r="J281" s="28"/>
      <c r="K281" s="28"/>
      <c r="L281" s="28">
        <v>5</v>
      </c>
      <c r="M281" s="27">
        <v>670</v>
      </c>
      <c r="N281" s="277">
        <v>51461.960000000006</v>
      </c>
      <c r="O281" s="50"/>
      <c r="P281" s="50"/>
      <c r="Q281" s="49"/>
      <c r="R281" s="375"/>
      <c r="S281" s="375"/>
      <c r="T281" s="376"/>
      <c r="U281" s="377"/>
      <c r="V281" s="377"/>
      <c r="W281" s="377"/>
      <c r="X281" s="377"/>
      <c r="Y281" s="377"/>
      <c r="Z281" s="377"/>
      <c r="AA281" s="377"/>
      <c r="AB281" s="378"/>
    </row>
    <row r="282" spans="1:28">
      <c r="B282" s="29">
        <v>41743</v>
      </c>
      <c r="C282" s="28">
        <v>2014190</v>
      </c>
      <c r="D282" s="28" t="s">
        <v>170</v>
      </c>
      <c r="E282" s="374" t="s">
        <v>169</v>
      </c>
      <c r="F282" s="374"/>
      <c r="G282" s="374"/>
      <c r="H282" s="374"/>
      <c r="I282" s="28">
        <v>121.74</v>
      </c>
      <c r="J282" s="28"/>
      <c r="K282" s="28"/>
      <c r="L282" s="28">
        <v>5</v>
      </c>
      <c r="M282" s="27">
        <v>4255.8999999999996</v>
      </c>
      <c r="N282" s="277">
        <v>55717.860000000008</v>
      </c>
      <c r="O282" s="50"/>
      <c r="P282" s="50"/>
      <c r="Q282" s="49"/>
      <c r="R282" s="375"/>
      <c r="S282" s="375"/>
      <c r="T282" s="376"/>
      <c r="U282" s="377"/>
      <c r="V282" s="377"/>
      <c r="W282" s="377"/>
      <c r="X282" s="377"/>
      <c r="Y282" s="377"/>
      <c r="Z282" s="377"/>
      <c r="AA282" s="377"/>
      <c r="AB282" s="378"/>
    </row>
    <row r="283" spans="1:28">
      <c r="B283" s="29">
        <v>41743</v>
      </c>
      <c r="C283" s="28">
        <v>2014191</v>
      </c>
      <c r="D283" s="28" t="s">
        <v>163</v>
      </c>
      <c r="E283" s="374" t="s">
        <v>168</v>
      </c>
      <c r="F283" s="374"/>
      <c r="G283" s="374"/>
      <c r="H283" s="374"/>
      <c r="I283" s="28">
        <v>25.8</v>
      </c>
      <c r="J283" s="28"/>
      <c r="K283" s="28"/>
      <c r="L283" s="28">
        <v>5</v>
      </c>
      <c r="M283" s="27">
        <v>-2575</v>
      </c>
      <c r="N283" s="277">
        <v>53142.860000000008</v>
      </c>
      <c r="O283" s="50"/>
      <c r="P283" s="50"/>
      <c r="Q283" s="49"/>
      <c r="R283" s="375"/>
      <c r="S283" s="375"/>
      <c r="T283" s="376"/>
      <c r="U283" s="377"/>
      <c r="V283" s="377"/>
      <c r="W283" s="377"/>
      <c r="X283" s="377"/>
      <c r="Y283" s="377"/>
      <c r="Z283" s="377"/>
      <c r="AA283" s="377"/>
      <c r="AB283" s="378"/>
    </row>
    <row r="284" spans="1:28">
      <c r="A284" s="7"/>
      <c r="B284" s="74">
        <v>41743</v>
      </c>
      <c r="C284" s="73">
        <v>2014192</v>
      </c>
      <c r="D284" s="73" t="s">
        <v>167</v>
      </c>
      <c r="E284" s="465" t="s">
        <v>166</v>
      </c>
      <c r="F284" s="465"/>
      <c r="G284" s="465"/>
      <c r="H284" s="465"/>
      <c r="I284" s="73">
        <v>1.02</v>
      </c>
      <c r="J284" s="73"/>
      <c r="K284" s="73"/>
      <c r="L284" s="73">
        <v>2.5</v>
      </c>
      <c r="M284" s="72">
        <v>-206.5</v>
      </c>
      <c r="N284" s="277">
        <v>52936.360000000008</v>
      </c>
      <c r="O284" s="71"/>
      <c r="P284" s="71"/>
      <c r="Q284" s="70"/>
      <c r="R284" s="460"/>
      <c r="S284" s="460"/>
      <c r="T284" s="461"/>
      <c r="U284" s="462"/>
      <c r="V284" s="462"/>
      <c r="W284" s="462"/>
      <c r="X284" s="462"/>
      <c r="Y284" s="462"/>
      <c r="Z284" s="462"/>
      <c r="AA284" s="462"/>
      <c r="AB284" s="463"/>
    </row>
    <row r="285" spans="1:28">
      <c r="B285" s="65">
        <v>41746</v>
      </c>
      <c r="C285" s="64"/>
      <c r="D285" s="64" t="s">
        <v>31</v>
      </c>
      <c r="E285" s="482" t="s">
        <v>165</v>
      </c>
      <c r="F285" s="483"/>
      <c r="G285" s="482"/>
      <c r="H285" s="483"/>
      <c r="I285" s="64">
        <v>22.5</v>
      </c>
      <c r="J285" s="64"/>
      <c r="K285" s="64"/>
      <c r="L285" s="64">
        <v>5</v>
      </c>
      <c r="M285" s="63">
        <v>8995</v>
      </c>
      <c r="N285" s="277">
        <v>61931.360000000008</v>
      </c>
      <c r="O285" s="62"/>
      <c r="P285" s="62"/>
      <c r="Q285" s="61"/>
      <c r="R285" s="60"/>
      <c r="S285" s="60"/>
      <c r="T285" s="59"/>
      <c r="U285" s="58"/>
      <c r="V285" s="58"/>
      <c r="W285" s="58"/>
      <c r="X285" s="58"/>
      <c r="Y285" s="58"/>
      <c r="Z285" s="58"/>
      <c r="AA285" s="58"/>
      <c r="AB285" s="57"/>
    </row>
    <row r="286" spans="1:28">
      <c r="B286" s="29">
        <v>41751</v>
      </c>
      <c r="C286" s="28">
        <v>2014193</v>
      </c>
      <c r="D286" s="28" t="s">
        <v>160</v>
      </c>
      <c r="E286" s="374" t="s">
        <v>164</v>
      </c>
      <c r="F286" s="374"/>
      <c r="G286" s="374"/>
      <c r="H286" s="374"/>
      <c r="I286" s="28">
        <v>26.31</v>
      </c>
      <c r="J286" s="28"/>
      <c r="K286" s="28"/>
      <c r="L286" s="28">
        <v>5</v>
      </c>
      <c r="M286" s="27">
        <v>-3951.5</v>
      </c>
      <c r="N286" s="277">
        <v>57979.860000000008</v>
      </c>
      <c r="O286" s="50"/>
      <c r="P286" s="50"/>
      <c r="Q286" s="49"/>
      <c r="R286" s="375"/>
      <c r="S286" s="375"/>
      <c r="T286" s="376"/>
      <c r="U286" s="377"/>
      <c r="V286" s="377"/>
      <c r="W286" s="377"/>
      <c r="X286" s="377"/>
      <c r="Y286" s="377"/>
      <c r="Z286" s="377"/>
      <c r="AA286" s="377"/>
      <c r="AB286" s="378"/>
    </row>
    <row r="287" spans="1:28">
      <c r="B287" s="29">
        <v>41754</v>
      </c>
      <c r="C287" s="28">
        <v>2014194</v>
      </c>
      <c r="D287" s="28" t="s">
        <v>163</v>
      </c>
      <c r="E287" s="374" t="s">
        <v>162</v>
      </c>
      <c r="F287" s="374"/>
      <c r="G287" s="374" t="s">
        <v>161</v>
      </c>
      <c r="H287" s="374"/>
      <c r="I287" s="28">
        <v>30.14</v>
      </c>
      <c r="J287" s="28"/>
      <c r="K287" s="28"/>
      <c r="L287" s="28">
        <v>5</v>
      </c>
      <c r="M287" s="27">
        <v>3010</v>
      </c>
      <c r="N287" s="277">
        <v>60989.860000000008</v>
      </c>
      <c r="O287" s="50"/>
      <c r="P287" s="50"/>
      <c r="Q287" s="49"/>
      <c r="R287" s="375"/>
      <c r="S287" s="375"/>
      <c r="T287" s="376"/>
      <c r="U287" s="377"/>
      <c r="V287" s="377"/>
      <c r="W287" s="377"/>
      <c r="X287" s="377"/>
      <c r="Y287" s="377"/>
      <c r="Z287" s="377"/>
      <c r="AA287" s="377"/>
      <c r="AB287" s="378"/>
    </row>
    <row r="288" spans="1:28">
      <c r="B288" s="29">
        <v>41754</v>
      </c>
      <c r="C288" s="28">
        <v>2014195</v>
      </c>
      <c r="D288" s="28" t="s">
        <v>160</v>
      </c>
      <c r="E288" s="374" t="s">
        <v>159</v>
      </c>
      <c r="F288" s="374"/>
      <c r="G288" s="374"/>
      <c r="H288" s="374"/>
      <c r="I288" s="28">
        <v>28.73</v>
      </c>
      <c r="J288" s="28"/>
      <c r="K288" s="28"/>
      <c r="L288" s="28">
        <v>5</v>
      </c>
      <c r="M288" s="27">
        <v>4304.5</v>
      </c>
      <c r="N288" s="277">
        <v>65294.360000000008</v>
      </c>
      <c r="O288" s="50"/>
      <c r="P288" s="50"/>
      <c r="Q288" s="49"/>
      <c r="R288" s="375"/>
      <c r="S288" s="375"/>
      <c r="T288" s="376"/>
      <c r="U288" s="377"/>
      <c r="V288" s="377"/>
      <c r="W288" s="377"/>
      <c r="X288" s="377"/>
      <c r="Y288" s="377"/>
      <c r="Z288" s="377"/>
      <c r="AA288" s="377"/>
      <c r="AB288" s="378"/>
    </row>
    <row r="289" spans="1:28">
      <c r="A289" s="5"/>
      <c r="B289" s="32">
        <v>41754</v>
      </c>
      <c r="C289" s="31">
        <v>2014196</v>
      </c>
      <c r="D289" s="31" t="s">
        <v>19</v>
      </c>
      <c r="E289" s="384" t="s">
        <v>158</v>
      </c>
      <c r="F289" s="384"/>
      <c r="G289" s="384"/>
      <c r="H289" s="384"/>
      <c r="I289" s="31">
        <v>0.56999999999999995</v>
      </c>
      <c r="J289" s="31"/>
      <c r="K289" s="31"/>
      <c r="L289" s="31">
        <v>2.5</v>
      </c>
      <c r="M289" s="30">
        <v>112.5</v>
      </c>
      <c r="N289" s="277">
        <v>65406.860000000008</v>
      </c>
      <c r="O289" s="54"/>
      <c r="P289" s="54"/>
      <c r="Q289" s="53"/>
      <c r="R289" s="385"/>
      <c r="S289" s="385"/>
      <c r="T289" s="386"/>
      <c r="U289" s="387"/>
      <c r="V289" s="387"/>
      <c r="W289" s="387"/>
      <c r="X289" s="387"/>
      <c r="Y289" s="387"/>
      <c r="Z289" s="387"/>
      <c r="AA289" s="387"/>
      <c r="AB289" s="388"/>
    </row>
    <row r="290" spans="1:28">
      <c r="B290" s="29">
        <v>41754</v>
      </c>
      <c r="C290" s="28">
        <v>2014197</v>
      </c>
      <c r="D290" s="28" t="s">
        <v>157</v>
      </c>
      <c r="E290" s="374" t="s">
        <v>156</v>
      </c>
      <c r="F290" s="374"/>
      <c r="G290" s="374"/>
      <c r="H290" s="374"/>
      <c r="I290" s="28">
        <v>141.13999999999999</v>
      </c>
      <c r="J290" s="28"/>
      <c r="K290" s="28"/>
      <c r="L290" s="28">
        <v>5</v>
      </c>
      <c r="M290" s="27">
        <v>5640.6</v>
      </c>
      <c r="N290" s="277">
        <v>71047.460000000006</v>
      </c>
      <c r="O290" s="50"/>
      <c r="P290" s="50"/>
      <c r="Q290" s="49"/>
      <c r="R290" s="375"/>
      <c r="S290" s="375"/>
      <c r="T290" s="376"/>
      <c r="U290" s="377"/>
      <c r="V290" s="377"/>
      <c r="W290" s="377"/>
      <c r="X290" s="377"/>
      <c r="Y290" s="377"/>
      <c r="Z290" s="377"/>
      <c r="AA290" s="377"/>
      <c r="AB290" s="378"/>
    </row>
    <row r="291" spans="1:28">
      <c r="B291" s="45">
        <v>41754</v>
      </c>
      <c r="C291" s="44">
        <v>2014198</v>
      </c>
      <c r="D291" s="44" t="s">
        <v>35</v>
      </c>
      <c r="E291" s="348"/>
      <c r="F291" s="348"/>
      <c r="G291" s="348"/>
      <c r="H291" s="348"/>
      <c r="I291" s="44"/>
      <c r="J291" s="44"/>
      <c r="K291" s="44"/>
      <c r="L291" s="44"/>
      <c r="M291" s="43">
        <v>87.93</v>
      </c>
      <c r="N291" s="277">
        <v>71135.39</v>
      </c>
      <c r="O291" s="42"/>
      <c r="P291" s="42"/>
      <c r="Q291" s="41"/>
      <c r="R291" s="405"/>
      <c r="S291" s="405"/>
      <c r="T291" s="397"/>
      <c r="U291" s="398"/>
      <c r="V291" s="398"/>
      <c r="W291" s="398"/>
      <c r="X291" s="398"/>
      <c r="Y291" s="398"/>
      <c r="Z291" s="398"/>
      <c r="AA291" s="398"/>
      <c r="AB291" s="399"/>
    </row>
    <row r="292" spans="1:28">
      <c r="B292" s="29">
        <v>41758</v>
      </c>
      <c r="C292" s="28">
        <v>2014199</v>
      </c>
      <c r="D292" s="28" t="s">
        <v>152</v>
      </c>
      <c r="E292" s="389" t="s">
        <v>155</v>
      </c>
      <c r="F292" s="390"/>
      <c r="G292" s="389"/>
      <c r="H292" s="390"/>
      <c r="I292" s="28">
        <v>38.14</v>
      </c>
      <c r="J292" s="28"/>
      <c r="K292" s="28"/>
      <c r="L292" s="28">
        <v>5</v>
      </c>
      <c r="M292" s="27">
        <v>-2860.5</v>
      </c>
      <c r="N292" s="277">
        <v>68274.89</v>
      </c>
      <c r="O292" s="50"/>
      <c r="P292" s="50"/>
      <c r="Q292" s="49"/>
      <c r="R292" s="466"/>
      <c r="S292" s="467"/>
      <c r="T292" s="376"/>
      <c r="U292" s="377"/>
      <c r="V292" s="377"/>
      <c r="W292" s="377"/>
      <c r="X292" s="377"/>
      <c r="Y292" s="377"/>
      <c r="Z292" s="377"/>
      <c r="AA292" s="377"/>
      <c r="AB292" s="378"/>
    </row>
    <row r="293" spans="1:28">
      <c r="A293" s="3"/>
      <c r="B293" s="32">
        <v>41759</v>
      </c>
      <c r="C293" s="31">
        <v>2014200</v>
      </c>
      <c r="D293" s="31" t="s">
        <v>110</v>
      </c>
      <c r="E293" s="384" t="s">
        <v>154</v>
      </c>
      <c r="F293" s="384"/>
      <c r="G293" s="384"/>
      <c r="H293" s="384"/>
      <c r="I293" s="31">
        <v>0.45</v>
      </c>
      <c r="J293" s="31"/>
      <c r="K293" s="31"/>
      <c r="L293" s="31">
        <v>2.5</v>
      </c>
      <c r="M293" s="30">
        <v>87.5</v>
      </c>
      <c r="N293" s="277">
        <v>68362.39</v>
      </c>
      <c r="O293" s="54"/>
      <c r="P293" s="54"/>
      <c r="Q293" s="53"/>
      <c r="R293" s="385"/>
      <c r="S293" s="385"/>
      <c r="T293" s="386"/>
      <c r="U293" s="387"/>
      <c r="V293" s="387"/>
      <c r="W293" s="387"/>
      <c r="X293" s="387"/>
      <c r="Y293" s="387"/>
      <c r="Z293" s="387"/>
      <c r="AA293" s="387"/>
      <c r="AB293" s="388"/>
    </row>
    <row r="294" spans="1:28">
      <c r="B294" s="29">
        <v>41759</v>
      </c>
      <c r="C294" s="28">
        <v>2014201</v>
      </c>
      <c r="D294" s="28" t="s">
        <v>98</v>
      </c>
      <c r="E294" s="374" t="s">
        <v>153</v>
      </c>
      <c r="F294" s="374"/>
      <c r="G294" s="374"/>
      <c r="H294" s="374"/>
      <c r="I294" s="28">
        <v>20.399999999999999</v>
      </c>
      <c r="J294" s="28"/>
      <c r="K294" s="28"/>
      <c r="L294" s="28">
        <v>4</v>
      </c>
      <c r="M294" s="27">
        <v>-2045</v>
      </c>
      <c r="N294" s="277">
        <v>66317.39</v>
      </c>
      <c r="O294" s="50"/>
      <c r="P294" s="50"/>
      <c r="Q294" s="49"/>
      <c r="R294" s="375"/>
      <c r="S294" s="375"/>
      <c r="T294" s="376"/>
      <c r="U294" s="377"/>
      <c r="V294" s="377"/>
      <c r="W294" s="377"/>
      <c r="X294" s="377"/>
      <c r="Y294" s="377"/>
      <c r="Z294" s="377"/>
      <c r="AA294" s="377"/>
      <c r="AB294" s="378"/>
    </row>
    <row r="295" spans="1:28">
      <c r="B295" s="23">
        <v>41768</v>
      </c>
      <c r="C295" s="22">
        <v>2014202</v>
      </c>
      <c r="D295" s="22" t="s">
        <v>152</v>
      </c>
      <c r="E295" s="367" t="s">
        <v>151</v>
      </c>
      <c r="F295" s="367"/>
      <c r="G295" s="367"/>
      <c r="H295" s="367"/>
      <c r="I295" s="22">
        <v>35.659999999999997</v>
      </c>
      <c r="J295" s="22"/>
      <c r="K295" s="22"/>
      <c r="L295" s="22">
        <v>5</v>
      </c>
      <c r="M295" s="21">
        <v>2674.5</v>
      </c>
      <c r="N295" s="277">
        <v>68991.89</v>
      </c>
      <c r="O295" s="20"/>
      <c r="P295" s="20"/>
      <c r="Q295" s="19"/>
      <c r="R295" s="368"/>
      <c r="S295" s="368"/>
      <c r="T295" s="369"/>
      <c r="U295" s="370"/>
      <c r="V295" s="370"/>
      <c r="W295" s="370"/>
      <c r="X295" s="370"/>
      <c r="Y295" s="370"/>
      <c r="Z295" s="370"/>
      <c r="AA295" s="370"/>
      <c r="AB295" s="371"/>
    </row>
    <row r="296" spans="1:28" ht="15" customHeight="1">
      <c r="A296" s="406" t="s">
        <v>150</v>
      </c>
      <c r="B296" s="45">
        <v>41786</v>
      </c>
      <c r="C296" s="44"/>
      <c r="D296" s="44" t="s">
        <v>35</v>
      </c>
      <c r="E296" s="348" t="s">
        <v>149</v>
      </c>
      <c r="F296" s="348"/>
      <c r="G296" s="348"/>
      <c r="H296" s="348"/>
      <c r="I296" s="44"/>
      <c r="J296" s="44"/>
      <c r="K296" s="44"/>
      <c r="L296" s="44"/>
      <c r="M296" s="43">
        <v>50.729599999999998</v>
      </c>
      <c r="N296" s="277">
        <v>69042.619600000005</v>
      </c>
      <c r="O296" s="42"/>
      <c r="P296" s="42"/>
      <c r="Q296" s="41"/>
      <c r="R296" s="405"/>
      <c r="S296" s="405"/>
      <c r="T296" s="397"/>
      <c r="U296" s="398"/>
      <c r="V296" s="398"/>
      <c r="W296" s="398"/>
      <c r="X296" s="398"/>
      <c r="Y296" s="398"/>
      <c r="Z296" s="398"/>
      <c r="AA296" s="398"/>
      <c r="AB296" s="399"/>
    </row>
    <row r="297" spans="1:28">
      <c r="A297" s="406"/>
      <c r="B297" s="45">
        <v>41788</v>
      </c>
      <c r="C297" s="44"/>
      <c r="D297" s="44" t="s">
        <v>39</v>
      </c>
      <c r="E297" s="348" t="s">
        <v>148</v>
      </c>
      <c r="F297" s="348"/>
      <c r="G297" s="348"/>
      <c r="H297" s="348"/>
      <c r="I297" s="44"/>
      <c r="J297" s="44"/>
      <c r="K297" s="44"/>
      <c r="L297" s="44"/>
      <c r="M297" s="43">
        <v>124</v>
      </c>
      <c r="N297" s="277">
        <v>69166.619600000005</v>
      </c>
      <c r="O297" s="42"/>
      <c r="P297" s="42"/>
      <c r="Q297" s="41"/>
      <c r="R297" s="405"/>
      <c r="S297" s="405"/>
      <c r="T297" s="397"/>
      <c r="U297" s="398"/>
      <c r="V297" s="398"/>
      <c r="W297" s="398"/>
      <c r="X297" s="398"/>
      <c r="Y297" s="398"/>
      <c r="Z297" s="398"/>
      <c r="AA297" s="398"/>
      <c r="AB297" s="399"/>
    </row>
    <row r="298" spans="1:28">
      <c r="A298" s="406"/>
      <c r="B298" s="45">
        <v>41789</v>
      </c>
      <c r="C298" s="44"/>
      <c r="D298" s="44" t="s">
        <v>55</v>
      </c>
      <c r="E298" s="393" t="s">
        <v>147</v>
      </c>
      <c r="F298" s="394"/>
      <c r="G298" s="348"/>
      <c r="H298" s="348"/>
      <c r="I298" s="44"/>
      <c r="J298" s="44"/>
      <c r="K298" s="44"/>
      <c r="L298" s="44"/>
      <c r="M298" s="43">
        <v>22.5</v>
      </c>
      <c r="N298" s="277">
        <v>69189.119600000005</v>
      </c>
      <c r="O298" s="42"/>
      <c r="P298" s="42"/>
      <c r="Q298" s="41"/>
      <c r="R298" s="405"/>
      <c r="S298" s="405"/>
      <c r="T298" s="397"/>
      <c r="U298" s="398"/>
      <c r="V298" s="398"/>
      <c r="W298" s="398"/>
      <c r="X298" s="398"/>
      <c r="Y298" s="398"/>
      <c r="Z298" s="398"/>
      <c r="AA298" s="398"/>
      <c r="AB298" s="399"/>
    </row>
    <row r="299" spans="1:28">
      <c r="A299" s="406"/>
      <c r="B299" s="45">
        <v>41771</v>
      </c>
      <c r="C299" s="44"/>
      <c r="D299" s="44" t="s">
        <v>33</v>
      </c>
      <c r="E299" s="348" t="s">
        <v>146</v>
      </c>
      <c r="F299" s="348"/>
      <c r="G299" s="348"/>
      <c r="H299" s="348"/>
      <c r="I299" s="44"/>
      <c r="J299" s="44"/>
      <c r="K299" s="44"/>
      <c r="L299" s="44"/>
      <c r="M299" s="43">
        <v>226.6</v>
      </c>
      <c r="N299" s="277">
        <v>69415.719600000011</v>
      </c>
      <c r="O299" s="42"/>
      <c r="P299" s="42"/>
      <c r="Q299" s="41"/>
      <c r="R299" s="405"/>
      <c r="S299" s="405"/>
      <c r="T299" s="397"/>
      <c r="U299" s="398"/>
      <c r="V299" s="398"/>
      <c r="W299" s="398"/>
      <c r="X299" s="398"/>
      <c r="Y299" s="398"/>
      <c r="Z299" s="398"/>
      <c r="AA299" s="398"/>
      <c r="AB299" s="399"/>
    </row>
    <row r="300" spans="1:28">
      <c r="A300" s="406"/>
      <c r="B300" s="45">
        <v>41782</v>
      </c>
      <c r="C300" s="44"/>
      <c r="D300" s="44" t="s">
        <v>15</v>
      </c>
      <c r="E300" s="348" t="s">
        <v>145</v>
      </c>
      <c r="F300" s="348"/>
      <c r="G300" s="348"/>
      <c r="H300" s="348"/>
      <c r="I300" s="44"/>
      <c r="J300" s="44"/>
      <c r="K300" s="44"/>
      <c r="L300" s="44"/>
      <c r="M300" s="43">
        <v>57.24</v>
      </c>
      <c r="N300" s="277">
        <v>69472.959600000017</v>
      </c>
      <c r="O300" s="42"/>
      <c r="P300" s="42"/>
      <c r="Q300" s="41"/>
      <c r="R300" s="405"/>
      <c r="S300" s="405"/>
      <c r="T300" s="397"/>
      <c r="U300" s="398"/>
      <c r="V300" s="398"/>
      <c r="W300" s="398"/>
      <c r="X300" s="398"/>
      <c r="Y300" s="398"/>
      <c r="Z300" s="398"/>
      <c r="AA300" s="398"/>
      <c r="AB300" s="399"/>
    </row>
    <row r="301" spans="1:28">
      <c r="A301" s="406"/>
      <c r="B301" s="45">
        <v>41792</v>
      </c>
      <c r="C301" s="44"/>
      <c r="D301" s="44" t="s">
        <v>36</v>
      </c>
      <c r="E301" s="348" t="s">
        <v>144</v>
      </c>
      <c r="F301" s="348"/>
      <c r="G301" s="348"/>
      <c r="H301" s="348"/>
      <c r="I301" s="44"/>
      <c r="J301" s="44"/>
      <c r="K301" s="44"/>
      <c r="L301" s="44"/>
      <c r="M301" s="43">
        <v>62.5</v>
      </c>
      <c r="N301" s="277">
        <v>69535.459600000017</v>
      </c>
      <c r="O301" s="42"/>
      <c r="P301" s="42"/>
      <c r="Q301" s="41"/>
      <c r="R301" s="405"/>
      <c r="S301" s="405"/>
      <c r="T301" s="397"/>
      <c r="U301" s="398"/>
      <c r="V301" s="398"/>
      <c r="W301" s="398"/>
      <c r="X301" s="398"/>
      <c r="Y301" s="398"/>
      <c r="Z301" s="398"/>
      <c r="AA301" s="398"/>
      <c r="AB301" s="399"/>
    </row>
    <row r="302" spans="1:28">
      <c r="A302" s="406"/>
      <c r="B302" s="45">
        <v>41781</v>
      </c>
      <c r="C302" s="44"/>
      <c r="D302" s="44" t="s">
        <v>100</v>
      </c>
      <c r="E302" s="348" t="s">
        <v>143</v>
      </c>
      <c r="F302" s="348"/>
      <c r="G302" s="348"/>
      <c r="H302" s="348"/>
      <c r="I302" s="44"/>
      <c r="J302" s="44"/>
      <c r="K302" s="44"/>
      <c r="L302" s="44"/>
      <c r="M302" s="43">
        <v>12.5</v>
      </c>
      <c r="N302" s="277">
        <v>69547.959600000017</v>
      </c>
      <c r="O302" s="42"/>
      <c r="P302" s="42"/>
      <c r="Q302" s="41"/>
      <c r="R302" s="405"/>
      <c r="S302" s="405"/>
      <c r="T302" s="397"/>
      <c r="U302" s="398"/>
      <c r="V302" s="398"/>
      <c r="W302" s="398"/>
      <c r="X302" s="398"/>
      <c r="Y302" s="398"/>
      <c r="Z302" s="398"/>
      <c r="AA302" s="398"/>
      <c r="AB302" s="399"/>
    </row>
    <row r="303" spans="1:28">
      <c r="A303" s="406"/>
      <c r="B303" s="45">
        <v>41782</v>
      </c>
      <c r="C303" s="44"/>
      <c r="D303" s="44" t="s">
        <v>32</v>
      </c>
      <c r="E303" s="348" t="s">
        <v>142</v>
      </c>
      <c r="F303" s="348"/>
      <c r="G303" s="348"/>
      <c r="H303" s="348"/>
      <c r="I303" s="44"/>
      <c r="J303" s="44"/>
      <c r="K303" s="44"/>
      <c r="L303" s="44"/>
      <c r="M303" s="43">
        <v>34.75</v>
      </c>
      <c r="N303" s="277">
        <v>69582.709600000017</v>
      </c>
      <c r="O303" s="42"/>
      <c r="P303" s="42"/>
      <c r="Q303" s="41"/>
      <c r="R303" s="405"/>
      <c r="S303" s="405"/>
      <c r="T303" s="397"/>
      <c r="U303" s="398"/>
      <c r="V303" s="398"/>
      <c r="W303" s="398"/>
      <c r="X303" s="398"/>
      <c r="Y303" s="398"/>
      <c r="Z303" s="398"/>
      <c r="AA303" s="398"/>
      <c r="AB303" s="399"/>
    </row>
    <row r="304" spans="1:28">
      <c r="A304" s="406"/>
      <c r="B304" s="45">
        <v>41774</v>
      </c>
      <c r="C304" s="44"/>
      <c r="D304" s="44" t="s">
        <v>54</v>
      </c>
      <c r="E304" s="348" t="s">
        <v>141</v>
      </c>
      <c r="F304" s="348"/>
      <c r="G304" s="348"/>
      <c r="H304" s="348"/>
      <c r="I304" s="44"/>
      <c r="J304" s="44"/>
      <c r="K304" s="44"/>
      <c r="L304" s="44"/>
      <c r="M304" s="43">
        <v>10.5</v>
      </c>
      <c r="N304" s="277">
        <v>69593.209600000017</v>
      </c>
      <c r="O304" s="42"/>
      <c r="P304" s="42"/>
      <c r="Q304" s="41"/>
      <c r="R304" s="405"/>
      <c r="S304" s="405"/>
      <c r="T304" s="397"/>
      <c r="U304" s="398"/>
      <c r="V304" s="398"/>
      <c r="W304" s="398"/>
      <c r="X304" s="398"/>
      <c r="Y304" s="398"/>
      <c r="Z304" s="398"/>
      <c r="AA304" s="398"/>
      <c r="AB304" s="399"/>
    </row>
    <row r="305" spans="1:28">
      <c r="A305" s="406"/>
      <c r="B305" s="45">
        <v>41787</v>
      </c>
      <c r="C305" s="44"/>
      <c r="D305" s="44" t="s">
        <v>140</v>
      </c>
      <c r="E305" s="348" t="s">
        <v>139</v>
      </c>
      <c r="F305" s="348"/>
      <c r="G305" s="348"/>
      <c r="H305" s="348"/>
      <c r="I305" s="44"/>
      <c r="J305" s="44"/>
      <c r="K305" s="44"/>
      <c r="L305" s="44"/>
      <c r="M305" s="43">
        <v>64.849999999999994</v>
      </c>
      <c r="N305" s="277">
        <v>69658.059600000022</v>
      </c>
      <c r="O305" s="42"/>
      <c r="P305" s="42"/>
      <c r="Q305" s="41"/>
      <c r="R305" s="405"/>
      <c r="S305" s="405"/>
      <c r="T305" s="397"/>
      <c r="U305" s="398"/>
      <c r="V305" s="398"/>
      <c r="W305" s="398"/>
      <c r="X305" s="398"/>
      <c r="Y305" s="398"/>
      <c r="Z305" s="398"/>
      <c r="AA305" s="398"/>
      <c r="AB305" s="399"/>
    </row>
    <row r="306" spans="1:28">
      <c r="A306" s="406"/>
      <c r="B306" s="45">
        <v>41803</v>
      </c>
      <c r="C306" s="44"/>
      <c r="D306" s="44" t="s">
        <v>27</v>
      </c>
      <c r="E306" s="348" t="s">
        <v>138</v>
      </c>
      <c r="F306" s="348"/>
      <c r="G306" s="348"/>
      <c r="H306" s="348"/>
      <c r="I306" s="44"/>
      <c r="J306" s="44"/>
      <c r="K306" s="44"/>
      <c r="L306" s="44"/>
      <c r="M306" s="43">
        <v>30.84</v>
      </c>
      <c r="N306" s="277">
        <v>69688.899600000019</v>
      </c>
      <c r="O306" s="42"/>
      <c r="P306" s="42"/>
      <c r="Q306" s="41"/>
      <c r="R306" s="405"/>
      <c r="S306" s="405"/>
      <c r="T306" s="397"/>
      <c r="U306" s="398"/>
      <c r="V306" s="398"/>
      <c r="W306" s="398"/>
      <c r="X306" s="398"/>
      <c r="Y306" s="398"/>
      <c r="Z306" s="398"/>
      <c r="AA306" s="398"/>
      <c r="AB306" s="399"/>
    </row>
    <row r="307" spans="1:28">
      <c r="A307" s="406"/>
      <c r="B307" s="45">
        <v>41760</v>
      </c>
      <c r="C307" s="44"/>
      <c r="D307" s="44" t="s">
        <v>26</v>
      </c>
      <c r="E307" s="348" t="s">
        <v>137</v>
      </c>
      <c r="F307" s="348"/>
      <c r="G307" s="348"/>
      <c r="H307" s="348"/>
      <c r="I307" s="44"/>
      <c r="J307" s="44"/>
      <c r="K307" s="44"/>
      <c r="L307" s="44"/>
      <c r="M307" s="43">
        <v>265.88</v>
      </c>
      <c r="N307" s="277">
        <v>69954.779600000023</v>
      </c>
      <c r="O307" s="42"/>
      <c r="P307" s="42"/>
      <c r="Q307" s="41"/>
      <c r="R307" s="405"/>
      <c r="S307" s="405"/>
      <c r="T307" s="397"/>
      <c r="U307" s="398"/>
      <c r="V307" s="398"/>
      <c r="W307" s="398"/>
      <c r="X307" s="398"/>
      <c r="Y307" s="398"/>
      <c r="Z307" s="398"/>
      <c r="AA307" s="398"/>
      <c r="AB307" s="399"/>
    </row>
    <row r="308" spans="1:28">
      <c r="A308" s="406"/>
      <c r="B308" s="45">
        <v>43271</v>
      </c>
      <c r="C308" s="44"/>
      <c r="D308" s="44" t="s">
        <v>22</v>
      </c>
      <c r="E308" s="348" t="s">
        <v>136</v>
      </c>
      <c r="F308" s="348"/>
      <c r="G308" s="348"/>
      <c r="H308" s="348"/>
      <c r="I308" s="44"/>
      <c r="J308" s="44"/>
      <c r="K308" s="44"/>
      <c r="L308" s="44"/>
      <c r="M308" s="43">
        <v>232.74</v>
      </c>
      <c r="N308" s="277">
        <v>70187.519600000029</v>
      </c>
      <c r="O308" s="42"/>
      <c r="P308" s="42"/>
      <c r="Q308" s="41"/>
      <c r="R308" s="405"/>
      <c r="S308" s="405"/>
      <c r="T308" s="397"/>
      <c r="U308" s="398"/>
      <c r="V308" s="398"/>
      <c r="W308" s="398"/>
      <c r="X308" s="398"/>
      <c r="Y308" s="398"/>
      <c r="Z308" s="398"/>
      <c r="AA308" s="398"/>
      <c r="AB308" s="399"/>
    </row>
    <row r="309" spans="1:28">
      <c r="A309" s="406"/>
      <c r="B309" s="65">
        <v>41775</v>
      </c>
      <c r="C309" s="64">
        <v>2014203</v>
      </c>
      <c r="D309" s="64" t="s">
        <v>19</v>
      </c>
      <c r="E309" s="458" t="s">
        <v>135</v>
      </c>
      <c r="F309" s="458"/>
      <c r="G309" s="458"/>
      <c r="H309" s="458"/>
      <c r="I309" s="64"/>
      <c r="J309" s="64"/>
      <c r="K309" s="64"/>
      <c r="L309" s="64">
        <v>5</v>
      </c>
      <c r="M309" s="63">
        <v>-3405</v>
      </c>
      <c r="N309" s="277">
        <v>66782.519600000029</v>
      </c>
      <c r="O309" s="62"/>
      <c r="P309" s="62"/>
      <c r="Q309" s="61"/>
      <c r="R309" s="459"/>
      <c r="S309" s="459"/>
      <c r="T309" s="407"/>
      <c r="U309" s="408"/>
      <c r="V309" s="408"/>
      <c r="W309" s="408"/>
      <c r="X309" s="408"/>
      <c r="Y309" s="408"/>
      <c r="Z309" s="408"/>
      <c r="AA309" s="408"/>
      <c r="AB309" s="409"/>
    </row>
    <row r="310" spans="1:28">
      <c r="A310" s="406"/>
      <c r="B310" s="65">
        <v>41775</v>
      </c>
      <c r="C310" s="64">
        <v>2014204</v>
      </c>
      <c r="D310" s="64" t="s">
        <v>20</v>
      </c>
      <c r="E310" s="458" t="s">
        <v>134</v>
      </c>
      <c r="F310" s="458"/>
      <c r="G310" s="458"/>
      <c r="H310" s="458"/>
      <c r="I310" s="64"/>
      <c r="J310" s="64"/>
      <c r="K310" s="64"/>
      <c r="L310" s="64">
        <v>5</v>
      </c>
      <c r="M310" s="63">
        <v>4795</v>
      </c>
      <c r="N310" s="277">
        <v>71577.519600000029</v>
      </c>
      <c r="O310" s="62"/>
      <c r="P310" s="62"/>
      <c r="Q310" s="61"/>
      <c r="R310" s="459"/>
      <c r="S310" s="459"/>
      <c r="T310" s="407"/>
      <c r="U310" s="408"/>
      <c r="V310" s="408"/>
      <c r="W310" s="408"/>
      <c r="X310" s="408"/>
      <c r="Y310" s="408"/>
      <c r="Z310" s="408"/>
      <c r="AA310" s="408"/>
      <c r="AB310" s="409"/>
    </row>
    <row r="311" spans="1:28">
      <c r="A311" s="406"/>
      <c r="B311" s="65">
        <v>41810</v>
      </c>
      <c r="C311" s="64">
        <v>2014205</v>
      </c>
      <c r="D311" s="64" t="s">
        <v>47</v>
      </c>
      <c r="E311" s="458" t="s">
        <v>133</v>
      </c>
      <c r="F311" s="458"/>
      <c r="G311" s="458"/>
      <c r="H311" s="458"/>
      <c r="I311" s="64"/>
      <c r="J311" s="64"/>
      <c r="K311" s="64"/>
      <c r="L311" s="64">
        <v>5</v>
      </c>
      <c r="M311" s="63">
        <v>4495</v>
      </c>
      <c r="N311" s="277">
        <v>76072.519600000029</v>
      </c>
      <c r="O311" s="62"/>
      <c r="P311" s="62"/>
      <c r="Q311" s="61"/>
      <c r="R311" s="459"/>
      <c r="S311" s="459"/>
      <c r="T311" s="407"/>
      <c r="U311" s="408"/>
      <c r="V311" s="408"/>
      <c r="W311" s="408"/>
      <c r="X311" s="408"/>
      <c r="Y311" s="408"/>
      <c r="Z311" s="408"/>
      <c r="AA311" s="408"/>
      <c r="AB311" s="409"/>
    </row>
    <row r="312" spans="1:28">
      <c r="A312" s="406"/>
      <c r="B312" s="65">
        <v>41810</v>
      </c>
      <c r="C312" s="64">
        <v>2014206</v>
      </c>
      <c r="D312" s="64" t="s">
        <v>51</v>
      </c>
      <c r="E312" s="458" t="s">
        <v>132</v>
      </c>
      <c r="F312" s="458"/>
      <c r="G312" s="458"/>
      <c r="H312" s="458"/>
      <c r="I312" s="64"/>
      <c r="J312" s="64"/>
      <c r="K312" s="64"/>
      <c r="L312" s="64">
        <v>5</v>
      </c>
      <c r="M312" s="63">
        <v>-1805</v>
      </c>
      <c r="N312" s="277">
        <v>74267.519600000029</v>
      </c>
      <c r="O312" s="62"/>
      <c r="P312" s="62"/>
      <c r="Q312" s="61"/>
      <c r="R312" s="459"/>
      <c r="S312" s="459"/>
      <c r="T312" s="407"/>
      <c r="U312" s="408"/>
      <c r="V312" s="408"/>
      <c r="W312" s="408"/>
      <c r="X312" s="408"/>
      <c r="Y312" s="408"/>
      <c r="Z312" s="408"/>
      <c r="AA312" s="408"/>
      <c r="AB312" s="409"/>
    </row>
    <row r="313" spans="1:28">
      <c r="A313" s="406"/>
      <c r="B313" s="65">
        <v>41774</v>
      </c>
      <c r="C313" s="64">
        <v>2014207</v>
      </c>
      <c r="D313" s="64" t="s">
        <v>57</v>
      </c>
      <c r="E313" s="482" t="s">
        <v>131</v>
      </c>
      <c r="F313" s="483"/>
      <c r="G313" s="482"/>
      <c r="H313" s="483"/>
      <c r="I313" s="64"/>
      <c r="J313" s="64"/>
      <c r="K313" s="64"/>
      <c r="L313" s="64">
        <v>5</v>
      </c>
      <c r="M313" s="63">
        <v>-6885</v>
      </c>
      <c r="N313" s="277">
        <v>67382.519600000029</v>
      </c>
      <c r="O313" s="62"/>
      <c r="P313" s="62"/>
      <c r="Q313" s="61"/>
      <c r="R313" s="484"/>
      <c r="S313" s="485"/>
      <c r="T313" s="407"/>
      <c r="U313" s="408"/>
      <c r="V313" s="408"/>
      <c r="W313" s="408"/>
      <c r="X313" s="408"/>
      <c r="Y313" s="408"/>
      <c r="Z313" s="408"/>
      <c r="AA313" s="408"/>
      <c r="AB313" s="409"/>
    </row>
    <row r="314" spans="1:28">
      <c r="A314" s="406"/>
      <c r="B314" s="69">
        <v>41808</v>
      </c>
      <c r="C314" s="68"/>
      <c r="D314" s="68" t="s">
        <v>18</v>
      </c>
      <c r="E314" s="555" t="s">
        <v>130</v>
      </c>
      <c r="F314" s="555"/>
      <c r="G314" s="555"/>
      <c r="H314" s="555"/>
      <c r="I314" s="68"/>
      <c r="J314" s="68"/>
      <c r="K314" s="68"/>
      <c r="L314" s="68"/>
      <c r="M314" s="43">
        <v>300.75</v>
      </c>
      <c r="N314" s="277">
        <v>67683.269600000029</v>
      </c>
      <c r="O314" s="67"/>
      <c r="P314" s="67"/>
      <c r="Q314" s="66"/>
      <c r="R314" s="556"/>
      <c r="S314" s="556"/>
      <c r="T314" s="557"/>
      <c r="U314" s="558"/>
      <c r="V314" s="558"/>
      <c r="W314" s="558"/>
      <c r="X314" s="558"/>
      <c r="Y314" s="558"/>
      <c r="Z314" s="558"/>
      <c r="AA314" s="558"/>
      <c r="AB314" s="559"/>
    </row>
    <row r="315" spans="1:28">
      <c r="A315" s="6"/>
      <c r="B315" s="32">
        <v>41810</v>
      </c>
      <c r="C315" s="31">
        <v>2014208</v>
      </c>
      <c r="D315" s="31" t="s">
        <v>129</v>
      </c>
      <c r="E315" s="384" t="s">
        <v>128</v>
      </c>
      <c r="F315" s="384"/>
      <c r="G315" s="384"/>
      <c r="H315" s="384"/>
      <c r="I315" s="31"/>
      <c r="J315" s="31"/>
      <c r="K315" s="31"/>
      <c r="L315" s="31">
        <v>2.5</v>
      </c>
      <c r="M315" s="30">
        <v>117.5</v>
      </c>
      <c r="N315" s="277">
        <v>67800.769600000029</v>
      </c>
      <c r="O315" s="54"/>
      <c r="P315" s="54"/>
      <c r="Q315" s="53"/>
      <c r="R315" s="385"/>
      <c r="S315" s="385"/>
      <c r="T315" s="386"/>
      <c r="U315" s="387"/>
      <c r="V315" s="387"/>
      <c r="W315" s="387"/>
      <c r="X315" s="387"/>
      <c r="Y315" s="387"/>
      <c r="Z315" s="387"/>
      <c r="AA315" s="387"/>
      <c r="AB315" s="388"/>
    </row>
    <row r="316" spans="1:28" ht="16.5" customHeight="1">
      <c r="A316" s="6"/>
      <c r="B316" s="32">
        <v>41802</v>
      </c>
      <c r="C316" s="31">
        <v>2014209</v>
      </c>
      <c r="D316" s="31" t="s">
        <v>127</v>
      </c>
      <c r="E316" s="384" t="s">
        <v>126</v>
      </c>
      <c r="F316" s="384"/>
      <c r="G316" s="384"/>
      <c r="H316" s="384"/>
      <c r="I316" s="31"/>
      <c r="J316" s="31"/>
      <c r="K316" s="31"/>
      <c r="L316" s="31">
        <v>2.5</v>
      </c>
      <c r="M316" s="30">
        <v>225.5</v>
      </c>
      <c r="N316" s="277">
        <v>68026.269600000029</v>
      </c>
      <c r="O316" s="54"/>
      <c r="P316" s="54"/>
      <c r="Q316" s="53"/>
      <c r="R316" s="385"/>
      <c r="S316" s="385"/>
      <c r="T316" s="386"/>
      <c r="U316" s="387"/>
      <c r="V316" s="387"/>
      <c r="W316" s="387"/>
      <c r="X316" s="387"/>
      <c r="Y316" s="387"/>
      <c r="Z316" s="387"/>
      <c r="AA316" s="387"/>
      <c r="AB316" s="388"/>
    </row>
    <row r="317" spans="1:28">
      <c r="B317" s="29">
        <v>41810</v>
      </c>
      <c r="C317" s="28">
        <v>2014210</v>
      </c>
      <c r="D317" s="28" t="s">
        <v>53</v>
      </c>
      <c r="E317" s="374" t="s">
        <v>125</v>
      </c>
      <c r="F317" s="374"/>
      <c r="G317" s="374"/>
      <c r="H317" s="374"/>
      <c r="I317" s="28"/>
      <c r="J317" s="28"/>
      <c r="K317" s="28"/>
      <c r="L317" s="28">
        <v>5</v>
      </c>
      <c r="M317" s="27">
        <v>-3695</v>
      </c>
      <c r="N317" s="277">
        <v>64331.269600000029</v>
      </c>
      <c r="O317" s="50"/>
      <c r="P317" s="50"/>
      <c r="Q317" s="49"/>
      <c r="R317" s="375"/>
      <c r="S317" s="375"/>
      <c r="T317" s="376"/>
      <c r="U317" s="377"/>
      <c r="V317" s="377"/>
      <c r="W317" s="377"/>
      <c r="X317" s="377"/>
      <c r="Y317" s="377"/>
      <c r="Z317" s="377"/>
      <c r="AA317" s="377"/>
      <c r="AB317" s="378"/>
    </row>
    <row r="318" spans="1:28">
      <c r="B318" s="45">
        <v>41810</v>
      </c>
      <c r="C318" s="44"/>
      <c r="D318" s="44" t="s">
        <v>124</v>
      </c>
      <c r="E318" s="348" t="s">
        <v>123</v>
      </c>
      <c r="F318" s="348"/>
      <c r="G318" s="348"/>
      <c r="H318" s="348"/>
      <c r="I318" s="44"/>
      <c r="J318" s="44"/>
      <c r="K318" s="44"/>
      <c r="L318" s="44"/>
      <c r="M318" s="43">
        <v>68</v>
      </c>
      <c r="N318" s="277">
        <v>64399.269600000029</v>
      </c>
      <c r="O318" s="42"/>
      <c r="P318" s="42"/>
      <c r="Q318" s="41"/>
      <c r="R318" s="405"/>
      <c r="S318" s="405"/>
      <c r="T318" s="397"/>
      <c r="U318" s="398"/>
      <c r="V318" s="398"/>
      <c r="W318" s="398"/>
      <c r="X318" s="398"/>
      <c r="Y318" s="398"/>
      <c r="Z318" s="398"/>
      <c r="AA318" s="398"/>
      <c r="AB318" s="399"/>
    </row>
    <row r="319" spans="1:28">
      <c r="A319" s="4"/>
      <c r="B319" s="32">
        <v>41813</v>
      </c>
      <c r="C319" s="31">
        <v>2014211</v>
      </c>
      <c r="D319" s="31" t="s">
        <v>57</v>
      </c>
      <c r="E319" s="384" t="s">
        <v>122</v>
      </c>
      <c r="F319" s="384"/>
      <c r="G319" s="384"/>
      <c r="H319" s="384"/>
      <c r="I319" s="31"/>
      <c r="J319" s="31"/>
      <c r="K319" s="31"/>
      <c r="L319" s="31">
        <v>2.5</v>
      </c>
      <c r="M319" s="30">
        <v>117.5</v>
      </c>
      <c r="N319" s="277">
        <v>64516.769600000029</v>
      </c>
      <c r="O319" s="54"/>
      <c r="P319" s="54"/>
      <c r="Q319" s="53"/>
      <c r="R319" s="385"/>
      <c r="S319" s="385"/>
      <c r="T319" s="386"/>
      <c r="U319" s="387"/>
      <c r="V319" s="387"/>
      <c r="W319" s="387"/>
      <c r="X319" s="387"/>
      <c r="Y319" s="387"/>
      <c r="Z319" s="387"/>
      <c r="AA319" s="387"/>
      <c r="AB319" s="388"/>
    </row>
    <row r="320" spans="1:28">
      <c r="A320" s="4"/>
      <c r="B320" s="32">
        <v>41813</v>
      </c>
      <c r="C320" s="31">
        <v>2014212</v>
      </c>
      <c r="D320" s="31" t="s">
        <v>58</v>
      </c>
      <c r="E320" s="384" t="s">
        <v>121</v>
      </c>
      <c r="F320" s="384"/>
      <c r="G320" s="384"/>
      <c r="H320" s="384"/>
      <c r="I320" s="31"/>
      <c r="J320" s="31"/>
      <c r="K320" s="31"/>
      <c r="L320" s="31">
        <v>2.5</v>
      </c>
      <c r="M320" s="30">
        <v>57.5</v>
      </c>
      <c r="N320" s="277">
        <v>64574.269600000029</v>
      </c>
      <c r="O320" s="54"/>
      <c r="P320" s="54"/>
      <c r="Q320" s="53"/>
      <c r="R320" s="385"/>
      <c r="S320" s="385"/>
      <c r="T320" s="386"/>
      <c r="U320" s="387"/>
      <c r="V320" s="387"/>
      <c r="W320" s="387"/>
      <c r="X320" s="387"/>
      <c r="Y320" s="387"/>
      <c r="Z320" s="387"/>
      <c r="AA320" s="387"/>
      <c r="AB320" s="388"/>
    </row>
    <row r="321" spans="1:28">
      <c r="A321" s="4"/>
      <c r="B321" s="32">
        <v>41813</v>
      </c>
      <c r="C321" s="31">
        <v>2014213</v>
      </c>
      <c r="D321" s="31" t="s">
        <v>58</v>
      </c>
      <c r="E321" s="384" t="s">
        <v>120</v>
      </c>
      <c r="F321" s="384"/>
      <c r="G321" s="384"/>
      <c r="H321" s="384"/>
      <c r="I321" s="31"/>
      <c r="J321" s="31"/>
      <c r="K321" s="31"/>
      <c r="L321" s="31">
        <v>2.5</v>
      </c>
      <c r="M321" s="30">
        <v>47.5</v>
      </c>
      <c r="N321" s="277">
        <v>64621.769600000029</v>
      </c>
      <c r="O321" s="54"/>
      <c r="P321" s="54"/>
      <c r="Q321" s="53"/>
      <c r="R321" s="385"/>
      <c r="S321" s="385"/>
      <c r="T321" s="386"/>
      <c r="U321" s="387"/>
      <c r="V321" s="387"/>
      <c r="W321" s="387"/>
      <c r="X321" s="387"/>
      <c r="Y321" s="387"/>
      <c r="Z321" s="387"/>
      <c r="AA321" s="387"/>
      <c r="AB321" s="388"/>
    </row>
    <row r="322" spans="1:28">
      <c r="B322" s="65">
        <v>41813</v>
      </c>
      <c r="C322" s="64">
        <v>2014214</v>
      </c>
      <c r="D322" s="64" t="s">
        <v>58</v>
      </c>
      <c r="E322" s="458" t="s">
        <v>119</v>
      </c>
      <c r="F322" s="458"/>
      <c r="G322" s="458"/>
      <c r="H322" s="458"/>
      <c r="I322" s="64"/>
      <c r="J322" s="64"/>
      <c r="K322" s="64"/>
      <c r="L322" s="64">
        <v>5</v>
      </c>
      <c r="M322" s="63">
        <v>-5620</v>
      </c>
      <c r="N322" s="277">
        <v>59001.769600000029</v>
      </c>
      <c r="O322" s="62"/>
      <c r="P322" s="62"/>
      <c r="Q322" s="61"/>
      <c r="R322" s="459"/>
      <c r="S322" s="459"/>
      <c r="T322" s="407"/>
      <c r="U322" s="408"/>
      <c r="V322" s="408"/>
      <c r="W322" s="408"/>
      <c r="X322" s="408"/>
      <c r="Y322" s="408"/>
      <c r="Z322" s="408"/>
      <c r="AA322" s="408"/>
      <c r="AB322" s="409"/>
    </row>
    <row r="323" spans="1:28">
      <c r="A323" s="203"/>
      <c r="B323" s="32">
        <v>41813</v>
      </c>
      <c r="C323" s="31">
        <v>2014215</v>
      </c>
      <c r="D323" s="31" t="s">
        <v>51</v>
      </c>
      <c r="E323" s="384" t="s">
        <v>118</v>
      </c>
      <c r="F323" s="384"/>
      <c r="G323" s="384"/>
      <c r="H323" s="384"/>
      <c r="I323" s="31"/>
      <c r="J323" s="31"/>
      <c r="K323" s="31"/>
      <c r="L323" s="31">
        <v>2.5</v>
      </c>
      <c r="M323" s="30">
        <v>97.5</v>
      </c>
      <c r="N323" s="277">
        <v>59099.269600000029</v>
      </c>
      <c r="O323" s="54"/>
      <c r="P323" s="54"/>
      <c r="Q323" s="53"/>
      <c r="R323" s="385"/>
      <c r="S323" s="385"/>
      <c r="T323" s="386"/>
      <c r="U323" s="387"/>
      <c r="V323" s="387"/>
      <c r="W323" s="387"/>
      <c r="X323" s="387"/>
      <c r="Y323" s="387"/>
      <c r="Z323" s="387"/>
      <c r="AA323" s="387"/>
      <c r="AB323" s="388"/>
    </row>
    <row r="324" spans="1:28">
      <c r="B324" s="65">
        <v>41813</v>
      </c>
      <c r="C324" s="64">
        <v>2014216</v>
      </c>
      <c r="D324" s="64" t="s">
        <v>59</v>
      </c>
      <c r="E324" s="458" t="s">
        <v>117</v>
      </c>
      <c r="F324" s="458"/>
      <c r="G324" s="458"/>
      <c r="H324" s="458"/>
      <c r="I324" s="64"/>
      <c r="J324" s="64"/>
      <c r="K324" s="64"/>
      <c r="L324" s="64">
        <v>5</v>
      </c>
      <c r="M324" s="63">
        <v>-7620</v>
      </c>
      <c r="N324" s="277">
        <v>51479.269600000029</v>
      </c>
      <c r="O324" s="62"/>
      <c r="P324" s="62"/>
      <c r="Q324" s="61"/>
      <c r="R324" s="459"/>
      <c r="S324" s="459"/>
      <c r="T324" s="407"/>
      <c r="U324" s="408"/>
      <c r="V324" s="408"/>
      <c r="W324" s="408"/>
      <c r="X324" s="408"/>
      <c r="Y324" s="408"/>
      <c r="Z324" s="408"/>
      <c r="AA324" s="408"/>
      <c r="AB324" s="409"/>
    </row>
    <row r="325" spans="1:28">
      <c r="B325" s="65">
        <v>41813</v>
      </c>
      <c r="C325" s="64">
        <v>2014217</v>
      </c>
      <c r="D325" s="64" t="s">
        <v>60</v>
      </c>
      <c r="E325" s="458" t="s">
        <v>116</v>
      </c>
      <c r="F325" s="458"/>
      <c r="G325" s="458"/>
      <c r="H325" s="458"/>
      <c r="I325" s="64"/>
      <c r="J325" s="64"/>
      <c r="K325" s="64"/>
      <c r="L325" s="64">
        <v>5</v>
      </c>
      <c r="M325" s="63">
        <v>-2605</v>
      </c>
      <c r="N325" s="277">
        <v>48874.269600000029</v>
      </c>
      <c r="O325" s="62"/>
      <c r="P325" s="62"/>
      <c r="Q325" s="61"/>
      <c r="R325" s="459"/>
      <c r="S325" s="459"/>
      <c r="T325" s="407"/>
      <c r="U325" s="408"/>
      <c r="V325" s="408"/>
      <c r="W325" s="408"/>
      <c r="X325" s="408"/>
      <c r="Y325" s="408"/>
      <c r="Z325" s="408"/>
      <c r="AA325" s="408"/>
      <c r="AB325" s="409"/>
    </row>
    <row r="326" spans="1:28">
      <c r="A326" s="4"/>
      <c r="B326" s="32">
        <v>41813</v>
      </c>
      <c r="C326" s="31">
        <v>2014218</v>
      </c>
      <c r="D326" s="31" t="s">
        <v>60</v>
      </c>
      <c r="E326" s="384" t="s">
        <v>115</v>
      </c>
      <c r="F326" s="384"/>
      <c r="G326" s="384"/>
      <c r="H326" s="384"/>
      <c r="I326" s="31"/>
      <c r="J326" s="31"/>
      <c r="K326" s="31"/>
      <c r="L326" s="31">
        <v>2.5</v>
      </c>
      <c r="M326" s="30">
        <v>157.5</v>
      </c>
      <c r="N326" s="277">
        <v>49031.769600000029</v>
      </c>
      <c r="O326" s="54"/>
      <c r="P326" s="54"/>
      <c r="Q326" s="53"/>
      <c r="R326" s="385"/>
      <c r="S326" s="385"/>
      <c r="T326" s="386"/>
      <c r="U326" s="387"/>
      <c r="V326" s="387"/>
      <c r="W326" s="387"/>
      <c r="X326" s="387"/>
      <c r="Y326" s="387"/>
      <c r="Z326" s="387"/>
      <c r="AA326" s="387"/>
      <c r="AB326" s="388"/>
    </row>
    <row r="327" spans="1:28">
      <c r="A327" s="4"/>
      <c r="B327" s="32">
        <v>41813</v>
      </c>
      <c r="C327" s="31">
        <v>2014219</v>
      </c>
      <c r="D327" s="31" t="s">
        <v>60</v>
      </c>
      <c r="E327" s="384" t="s">
        <v>114</v>
      </c>
      <c r="F327" s="384"/>
      <c r="G327" s="384"/>
      <c r="H327" s="384"/>
      <c r="I327" s="31"/>
      <c r="J327" s="31"/>
      <c r="K327" s="31"/>
      <c r="L327" s="31">
        <v>2.5</v>
      </c>
      <c r="M327" s="30">
        <v>57.5</v>
      </c>
      <c r="N327" s="277">
        <v>49089.269600000029</v>
      </c>
      <c r="O327" s="54"/>
      <c r="P327" s="54"/>
      <c r="Q327" s="53"/>
      <c r="R327" s="385"/>
      <c r="S327" s="385"/>
      <c r="T327" s="386"/>
      <c r="U327" s="387"/>
      <c r="V327" s="387"/>
      <c r="W327" s="387"/>
      <c r="X327" s="387"/>
      <c r="Y327" s="387"/>
      <c r="Z327" s="387"/>
      <c r="AA327" s="387"/>
      <c r="AB327" s="388"/>
    </row>
    <row r="328" spans="1:28">
      <c r="A328" s="4"/>
      <c r="B328" s="32">
        <v>41813</v>
      </c>
      <c r="C328" s="31">
        <v>2014220</v>
      </c>
      <c r="D328" s="31" t="s">
        <v>45</v>
      </c>
      <c r="E328" s="384" t="s">
        <v>113</v>
      </c>
      <c r="F328" s="384"/>
      <c r="G328" s="384"/>
      <c r="H328" s="384"/>
      <c r="I328" s="31"/>
      <c r="J328" s="31"/>
      <c r="K328" s="31"/>
      <c r="L328" s="31">
        <v>1.25</v>
      </c>
      <c r="M328" s="30">
        <v>58.75</v>
      </c>
      <c r="N328" s="277">
        <v>49148.019600000029</v>
      </c>
      <c r="O328" s="54"/>
      <c r="P328" s="54"/>
      <c r="Q328" s="53"/>
      <c r="R328" s="385"/>
      <c r="S328" s="385"/>
      <c r="T328" s="386"/>
      <c r="U328" s="387"/>
      <c r="V328" s="387"/>
      <c r="W328" s="387"/>
      <c r="X328" s="387"/>
      <c r="Y328" s="387"/>
      <c r="Z328" s="387"/>
      <c r="AA328" s="387"/>
      <c r="AB328" s="388"/>
    </row>
    <row r="329" spans="1:28">
      <c r="A329" s="5"/>
      <c r="B329" s="40">
        <v>41813</v>
      </c>
      <c r="C329" s="39">
        <v>2014221</v>
      </c>
      <c r="D329" s="39" t="s">
        <v>103</v>
      </c>
      <c r="E329" s="404" t="s">
        <v>112</v>
      </c>
      <c r="F329" s="404"/>
      <c r="G329" s="404"/>
      <c r="H329" s="404"/>
      <c r="I329" s="39"/>
      <c r="J329" s="39"/>
      <c r="K329" s="39"/>
      <c r="L329" s="39">
        <v>1.25</v>
      </c>
      <c r="M329" s="38">
        <v>-321.25</v>
      </c>
      <c r="N329" s="277">
        <v>48826.769600000029</v>
      </c>
      <c r="O329" s="37"/>
      <c r="P329" s="37"/>
      <c r="Q329" s="36"/>
      <c r="R329" s="400"/>
      <c r="S329" s="400"/>
      <c r="T329" s="401"/>
      <c r="U329" s="402"/>
      <c r="V329" s="402"/>
      <c r="W329" s="402"/>
      <c r="X329" s="402"/>
      <c r="Y329" s="402"/>
      <c r="Z329" s="402"/>
      <c r="AA329" s="402"/>
      <c r="AB329" s="403"/>
    </row>
    <row r="330" spans="1:28">
      <c r="A330" s="4"/>
      <c r="B330" s="32">
        <v>41813</v>
      </c>
      <c r="C330" s="31">
        <v>2014222</v>
      </c>
      <c r="D330" s="31" t="s">
        <v>110</v>
      </c>
      <c r="E330" s="384" t="s">
        <v>111</v>
      </c>
      <c r="F330" s="384"/>
      <c r="G330" s="384"/>
      <c r="H330" s="384"/>
      <c r="I330" s="31"/>
      <c r="J330" s="31"/>
      <c r="K330" s="31"/>
      <c r="L330" s="31">
        <v>1.25</v>
      </c>
      <c r="M330" s="30">
        <v>42.75</v>
      </c>
      <c r="N330" s="277">
        <v>48869.519600000029</v>
      </c>
      <c r="O330" s="54"/>
      <c r="P330" s="54"/>
      <c r="Q330" s="53"/>
      <c r="R330" s="385"/>
      <c r="S330" s="385"/>
      <c r="T330" s="386"/>
      <c r="U330" s="387"/>
      <c r="V330" s="387"/>
      <c r="W330" s="387"/>
      <c r="X330" s="387"/>
      <c r="Y330" s="387"/>
      <c r="Z330" s="387"/>
      <c r="AA330" s="387"/>
      <c r="AB330" s="388"/>
    </row>
    <row r="331" spans="1:28">
      <c r="A331" s="5"/>
      <c r="B331" s="32">
        <v>41813</v>
      </c>
      <c r="C331" s="31">
        <v>2014223</v>
      </c>
      <c r="D331" s="31" t="s">
        <v>110</v>
      </c>
      <c r="E331" s="384" t="s">
        <v>109</v>
      </c>
      <c r="F331" s="384"/>
      <c r="G331" s="384"/>
      <c r="H331" s="384"/>
      <c r="I331" s="31"/>
      <c r="J331" s="31"/>
      <c r="K331" s="31"/>
      <c r="L331" s="31">
        <v>1.25</v>
      </c>
      <c r="M331" s="30">
        <v>-441.25</v>
      </c>
      <c r="N331" s="277">
        <v>48428.269600000029</v>
      </c>
      <c r="O331" s="54"/>
      <c r="P331" s="54"/>
      <c r="Q331" s="53"/>
      <c r="R331" s="385"/>
      <c r="S331" s="385"/>
      <c r="T331" s="386"/>
      <c r="U331" s="387"/>
      <c r="V331" s="387"/>
      <c r="W331" s="387"/>
      <c r="X331" s="387"/>
      <c r="Y331" s="387"/>
      <c r="Z331" s="387"/>
      <c r="AA331" s="387"/>
      <c r="AB331" s="388"/>
    </row>
    <row r="332" spans="1:28">
      <c r="B332" s="40">
        <v>41814</v>
      </c>
      <c r="C332" s="39">
        <v>2014224</v>
      </c>
      <c r="D332" s="39" t="s">
        <v>84</v>
      </c>
      <c r="E332" s="404" t="s">
        <v>108</v>
      </c>
      <c r="F332" s="404"/>
      <c r="G332" s="404"/>
      <c r="H332" s="404"/>
      <c r="I332" s="39"/>
      <c r="J332" s="39"/>
      <c r="K332" s="39"/>
      <c r="L332" s="39">
        <v>2.5</v>
      </c>
      <c r="M332" s="38">
        <v>-282.5</v>
      </c>
      <c r="N332" s="277">
        <v>48145.769600000029</v>
      </c>
      <c r="O332" s="37"/>
      <c r="P332" s="37"/>
      <c r="Q332" s="36"/>
      <c r="R332" s="400"/>
      <c r="S332" s="400"/>
      <c r="T332" s="401"/>
      <c r="U332" s="402"/>
      <c r="V332" s="402"/>
      <c r="W332" s="402"/>
      <c r="X332" s="402"/>
      <c r="Y332" s="402"/>
      <c r="Z332" s="402"/>
      <c r="AA332" s="402"/>
      <c r="AB332" s="403"/>
    </row>
    <row r="333" spans="1:28">
      <c r="B333" s="26">
        <v>41815</v>
      </c>
      <c r="C333" s="25"/>
      <c r="D333" s="25" t="s">
        <v>35</v>
      </c>
      <c r="E333" s="454" t="s">
        <v>107</v>
      </c>
      <c r="F333" s="454"/>
      <c r="G333" s="454"/>
      <c r="H333" s="454"/>
      <c r="I333" s="25"/>
      <c r="J333" s="25"/>
      <c r="K333" s="25"/>
      <c r="L333" s="25"/>
      <c r="M333" s="24">
        <v>50.86</v>
      </c>
      <c r="N333" s="277">
        <v>48196.629600000029</v>
      </c>
      <c r="O333" s="56"/>
      <c r="P333" s="56"/>
      <c r="Q333" s="55"/>
      <c r="R333" s="569"/>
      <c r="S333" s="569"/>
      <c r="T333" s="410"/>
      <c r="U333" s="411"/>
      <c r="V333" s="411"/>
      <c r="W333" s="411"/>
      <c r="X333" s="411"/>
      <c r="Y333" s="411"/>
      <c r="Z333" s="411"/>
      <c r="AA333" s="411"/>
      <c r="AB333" s="412"/>
    </row>
    <row r="334" spans="1:28">
      <c r="B334" s="35">
        <v>41816</v>
      </c>
      <c r="C334" s="34">
        <v>2014225</v>
      </c>
      <c r="D334" s="34" t="s">
        <v>61</v>
      </c>
      <c r="E334" s="419" t="s">
        <v>106</v>
      </c>
      <c r="F334" s="419"/>
      <c r="G334" s="419"/>
      <c r="H334" s="419"/>
      <c r="I334" s="34">
        <v>28.88</v>
      </c>
      <c r="J334" s="34"/>
      <c r="K334" s="34"/>
      <c r="L334" s="34">
        <v>5</v>
      </c>
      <c r="M334" s="33">
        <v>-8669</v>
      </c>
      <c r="N334" s="277">
        <v>39527.629600000029</v>
      </c>
      <c r="O334" s="52"/>
      <c r="P334" s="52"/>
      <c r="Q334" s="51"/>
      <c r="R334" s="420"/>
      <c r="S334" s="420"/>
      <c r="T334" s="421"/>
      <c r="U334" s="422"/>
      <c r="V334" s="422"/>
      <c r="W334" s="422"/>
      <c r="X334" s="422"/>
      <c r="Y334" s="422"/>
      <c r="Z334" s="422"/>
      <c r="AA334" s="422"/>
      <c r="AB334" s="423"/>
    </row>
    <row r="335" spans="1:28">
      <c r="A335" s="4"/>
      <c r="B335" s="32">
        <v>41816</v>
      </c>
      <c r="C335" s="31">
        <v>2014226</v>
      </c>
      <c r="D335" s="31" t="s">
        <v>61</v>
      </c>
      <c r="E335" s="384" t="s">
        <v>105</v>
      </c>
      <c r="F335" s="384"/>
      <c r="G335" s="384"/>
      <c r="H335" s="384"/>
      <c r="I335" s="31"/>
      <c r="J335" s="31"/>
      <c r="K335" s="31"/>
      <c r="L335" s="31">
        <v>1.25</v>
      </c>
      <c r="M335" s="30">
        <v>43.75</v>
      </c>
      <c r="N335" s="277">
        <v>39571.379600000029</v>
      </c>
      <c r="O335" s="54"/>
      <c r="P335" s="54"/>
      <c r="Q335" s="53"/>
      <c r="R335" s="385"/>
      <c r="S335" s="385"/>
      <c r="T335" s="386"/>
      <c r="U335" s="387"/>
      <c r="V335" s="387"/>
      <c r="W335" s="387"/>
      <c r="X335" s="387"/>
      <c r="Y335" s="387"/>
      <c r="Z335" s="387"/>
      <c r="AA335" s="387"/>
      <c r="AB335" s="388"/>
    </row>
    <row r="336" spans="1:28">
      <c r="A336" s="4"/>
      <c r="B336" s="32">
        <v>41816</v>
      </c>
      <c r="C336" s="31">
        <v>2014227</v>
      </c>
      <c r="D336" s="31" t="s">
        <v>61</v>
      </c>
      <c r="E336" s="384" t="s">
        <v>104</v>
      </c>
      <c r="F336" s="384"/>
      <c r="G336" s="384"/>
      <c r="H336" s="384"/>
      <c r="I336" s="31"/>
      <c r="J336" s="31"/>
      <c r="K336" s="31"/>
      <c r="L336" s="31">
        <v>1.25</v>
      </c>
      <c r="M336" s="30">
        <v>43.75</v>
      </c>
      <c r="N336" s="277">
        <v>39615.129600000029</v>
      </c>
      <c r="O336" s="54"/>
      <c r="P336" s="54"/>
      <c r="Q336" s="53"/>
      <c r="R336" s="385"/>
      <c r="S336" s="385"/>
      <c r="T336" s="386"/>
      <c r="U336" s="387"/>
      <c r="V336" s="387"/>
      <c r="W336" s="387"/>
      <c r="X336" s="387"/>
      <c r="Y336" s="387"/>
      <c r="Z336" s="387"/>
      <c r="AA336" s="387"/>
      <c r="AB336" s="388"/>
    </row>
    <row r="337" spans="1:28">
      <c r="B337" s="29">
        <v>41816</v>
      </c>
      <c r="C337" s="28">
        <v>2014228</v>
      </c>
      <c r="D337" s="28" t="s">
        <v>103</v>
      </c>
      <c r="E337" s="374" t="s">
        <v>102</v>
      </c>
      <c r="F337" s="374"/>
      <c r="G337" s="374"/>
      <c r="H337" s="374"/>
      <c r="I337" s="28"/>
      <c r="J337" s="28"/>
      <c r="K337" s="28"/>
      <c r="L337" s="28">
        <v>1.25</v>
      </c>
      <c r="M337" s="27">
        <v>233.75</v>
      </c>
      <c r="N337" s="277">
        <v>39381.379600000029</v>
      </c>
      <c r="O337" s="50"/>
      <c r="P337" s="50"/>
      <c r="Q337" s="49"/>
      <c r="R337" s="375"/>
      <c r="S337" s="375"/>
      <c r="T337" s="376"/>
      <c r="U337" s="377"/>
      <c r="V337" s="377"/>
      <c r="W337" s="377"/>
      <c r="X337" s="377"/>
      <c r="Y337" s="377"/>
      <c r="Z337" s="377"/>
      <c r="AA337" s="377"/>
      <c r="AB337" s="378"/>
    </row>
    <row r="338" spans="1:28" s="171" customFormat="1">
      <c r="B338" s="183">
        <v>41816</v>
      </c>
      <c r="C338" s="182">
        <v>2014229</v>
      </c>
      <c r="D338" s="182" t="s">
        <v>85</v>
      </c>
      <c r="E338" s="389" t="s">
        <v>576</v>
      </c>
      <c r="F338" s="390"/>
      <c r="G338" s="389"/>
      <c r="H338" s="390"/>
      <c r="I338" s="182"/>
      <c r="J338" s="182"/>
      <c r="K338" s="182"/>
      <c r="L338" s="182">
        <v>1.25</v>
      </c>
      <c r="M338" s="181">
        <v>-301.25</v>
      </c>
      <c r="N338" s="277">
        <f>N337+M338</f>
        <v>39080.129600000029</v>
      </c>
      <c r="O338" s="200"/>
      <c r="P338" s="200"/>
      <c r="Q338" s="199"/>
      <c r="R338" s="198"/>
      <c r="S338" s="198"/>
      <c r="T338" s="197"/>
      <c r="U338" s="196"/>
      <c r="V338" s="196"/>
      <c r="W338" s="196"/>
      <c r="X338" s="196"/>
      <c r="Y338" s="196"/>
      <c r="Z338" s="196"/>
      <c r="AA338" s="196"/>
      <c r="AB338" s="195"/>
    </row>
    <row r="339" spans="1:28">
      <c r="A339" s="4"/>
      <c r="B339" s="32">
        <v>41817</v>
      </c>
      <c r="C339" s="31">
        <f>C338+1</f>
        <v>2014230</v>
      </c>
      <c r="D339" s="31" t="s">
        <v>25</v>
      </c>
      <c r="E339" s="384" t="s">
        <v>101</v>
      </c>
      <c r="F339" s="384"/>
      <c r="G339" s="384"/>
      <c r="H339" s="384"/>
      <c r="I339" s="31">
        <v>40</v>
      </c>
      <c r="J339" s="31"/>
      <c r="K339" s="31"/>
      <c r="L339" s="31">
        <v>2.5</v>
      </c>
      <c r="M339" s="30">
        <v>77.5</v>
      </c>
      <c r="N339" s="277">
        <f t="shared" ref="N339:N395" si="0">N338+M339</f>
        <v>39157.629600000029</v>
      </c>
      <c r="O339" s="54"/>
      <c r="P339" s="54"/>
      <c r="Q339" s="53"/>
      <c r="R339" s="385"/>
      <c r="S339" s="385"/>
      <c r="T339" s="386"/>
      <c r="U339" s="387"/>
      <c r="V339" s="387"/>
      <c r="W339" s="387"/>
      <c r="X339" s="387"/>
      <c r="Y339" s="387"/>
      <c r="Z339" s="387"/>
      <c r="AA339" s="387"/>
      <c r="AB339" s="388"/>
    </row>
    <row r="340" spans="1:28">
      <c r="A340" s="5"/>
      <c r="B340" s="29">
        <v>41817</v>
      </c>
      <c r="C340" s="182">
        <f t="shared" ref="C340:C364" si="1">C339+1</f>
        <v>2014231</v>
      </c>
      <c r="D340" s="28" t="s">
        <v>100</v>
      </c>
      <c r="E340" s="374" t="s">
        <v>99</v>
      </c>
      <c r="F340" s="374"/>
      <c r="G340" s="374"/>
      <c r="H340" s="374"/>
      <c r="I340" s="28">
        <v>99.76</v>
      </c>
      <c r="J340" s="28"/>
      <c r="K340" s="28"/>
      <c r="L340" s="28">
        <v>5</v>
      </c>
      <c r="M340" s="27">
        <v>4983</v>
      </c>
      <c r="N340" s="277">
        <f t="shared" si="0"/>
        <v>44140.629600000029</v>
      </c>
      <c r="O340" s="50"/>
      <c r="P340" s="50"/>
      <c r="Q340" s="49"/>
      <c r="R340" s="375"/>
      <c r="S340" s="375"/>
      <c r="T340" s="376"/>
      <c r="U340" s="377"/>
      <c r="V340" s="377"/>
      <c r="W340" s="377"/>
      <c r="X340" s="377"/>
      <c r="Y340" s="377"/>
      <c r="Z340" s="377"/>
      <c r="AA340" s="377"/>
      <c r="AB340" s="378"/>
    </row>
    <row r="341" spans="1:28">
      <c r="B341" s="29">
        <v>41817</v>
      </c>
      <c r="C341" s="182">
        <f t="shared" si="1"/>
        <v>2014232</v>
      </c>
      <c r="D341" s="28" t="s">
        <v>98</v>
      </c>
      <c r="E341" s="374" t="s">
        <v>97</v>
      </c>
      <c r="F341" s="374"/>
      <c r="G341" s="374"/>
      <c r="H341" s="374"/>
      <c r="I341" s="28">
        <v>22.1</v>
      </c>
      <c r="J341" s="28"/>
      <c r="K341" s="28"/>
      <c r="L341" s="28">
        <v>5</v>
      </c>
      <c r="M341" s="27">
        <v>2205</v>
      </c>
      <c r="N341" s="277">
        <f t="shared" si="0"/>
        <v>46345.629600000029</v>
      </c>
      <c r="O341" s="50"/>
      <c r="P341" s="50"/>
      <c r="Q341" s="49"/>
      <c r="R341" s="375"/>
      <c r="S341" s="375"/>
      <c r="T341" s="376"/>
      <c r="U341" s="377"/>
      <c r="V341" s="377"/>
      <c r="W341" s="377"/>
      <c r="X341" s="377"/>
      <c r="Y341" s="377"/>
      <c r="Z341" s="377"/>
      <c r="AA341" s="377"/>
      <c r="AB341" s="378"/>
    </row>
    <row r="342" spans="1:28">
      <c r="B342" s="35">
        <v>41817</v>
      </c>
      <c r="C342" s="188">
        <f t="shared" si="1"/>
        <v>2014233</v>
      </c>
      <c r="D342" s="34" t="s">
        <v>25</v>
      </c>
      <c r="E342" s="419" t="s">
        <v>96</v>
      </c>
      <c r="F342" s="419"/>
      <c r="G342" s="419"/>
      <c r="H342" s="419"/>
      <c r="I342" s="34">
        <v>19.57</v>
      </c>
      <c r="J342" s="34"/>
      <c r="K342" s="34"/>
      <c r="L342" s="34">
        <v>5</v>
      </c>
      <c r="M342" s="33">
        <v>-1962</v>
      </c>
      <c r="N342" s="277">
        <f t="shared" si="0"/>
        <v>44383.629600000029</v>
      </c>
      <c r="O342" s="52"/>
      <c r="P342" s="52"/>
      <c r="Q342" s="51"/>
      <c r="R342" s="420"/>
      <c r="S342" s="420"/>
      <c r="T342" s="421"/>
      <c r="U342" s="422"/>
      <c r="V342" s="422"/>
      <c r="W342" s="422"/>
      <c r="X342" s="422"/>
      <c r="Y342" s="422"/>
      <c r="Z342" s="422"/>
      <c r="AA342" s="422"/>
      <c r="AB342" s="423"/>
    </row>
    <row r="343" spans="1:28">
      <c r="B343" s="35">
        <v>41817</v>
      </c>
      <c r="C343" s="188">
        <f t="shared" si="1"/>
        <v>2014234</v>
      </c>
      <c r="D343" s="34" t="s">
        <v>50</v>
      </c>
      <c r="E343" s="419" t="s">
        <v>95</v>
      </c>
      <c r="F343" s="419"/>
      <c r="G343" s="419"/>
      <c r="H343" s="419"/>
      <c r="I343" s="34">
        <v>7.42</v>
      </c>
      <c r="J343" s="34"/>
      <c r="K343" s="34"/>
      <c r="L343" s="34">
        <v>5</v>
      </c>
      <c r="M343" s="33">
        <v>-2226</v>
      </c>
      <c r="N343" s="277">
        <f t="shared" si="0"/>
        <v>42157.629600000029</v>
      </c>
      <c r="O343" s="52"/>
      <c r="P343" s="52"/>
      <c r="Q343" s="51"/>
      <c r="R343" s="420"/>
      <c r="S343" s="420"/>
      <c r="T343" s="421"/>
      <c r="U343" s="422"/>
      <c r="V343" s="422"/>
      <c r="W343" s="422"/>
      <c r="X343" s="422"/>
      <c r="Y343" s="422"/>
      <c r="Z343" s="422"/>
      <c r="AA343" s="422"/>
      <c r="AB343" s="423"/>
    </row>
    <row r="344" spans="1:28">
      <c r="B344" s="29">
        <v>41817</v>
      </c>
      <c r="C344" s="182">
        <f t="shared" si="1"/>
        <v>2014235</v>
      </c>
      <c r="D344" s="28" t="s">
        <v>45</v>
      </c>
      <c r="E344" s="374" t="s">
        <v>94</v>
      </c>
      <c r="F344" s="374"/>
      <c r="G344" s="374"/>
      <c r="H344" s="374"/>
      <c r="I344" s="28">
        <v>23.84</v>
      </c>
      <c r="J344" s="28"/>
      <c r="K344" s="28"/>
      <c r="L344" s="28">
        <v>5</v>
      </c>
      <c r="M344" s="27">
        <v>-2389</v>
      </c>
      <c r="N344" s="277">
        <f t="shared" si="0"/>
        <v>39768.629600000029</v>
      </c>
      <c r="O344" s="50"/>
      <c r="P344" s="50"/>
      <c r="Q344" s="49"/>
      <c r="R344" s="375"/>
      <c r="S344" s="375"/>
      <c r="T344" s="376"/>
      <c r="U344" s="377"/>
      <c r="V344" s="377"/>
      <c r="W344" s="377"/>
      <c r="X344" s="377"/>
      <c r="Y344" s="377"/>
      <c r="Z344" s="377"/>
      <c r="AA344" s="377"/>
      <c r="AB344" s="378"/>
    </row>
    <row r="345" spans="1:28">
      <c r="B345" s="29">
        <v>41817</v>
      </c>
      <c r="C345" s="182">
        <f t="shared" si="1"/>
        <v>2014236</v>
      </c>
      <c r="D345" s="28" t="s">
        <v>65</v>
      </c>
      <c r="E345" s="374" t="s">
        <v>93</v>
      </c>
      <c r="F345" s="374"/>
      <c r="G345" s="374"/>
      <c r="H345" s="374"/>
      <c r="I345" s="28">
        <v>50.95</v>
      </c>
      <c r="J345" s="28"/>
      <c r="K345" s="28"/>
      <c r="L345" s="28">
        <v>5</v>
      </c>
      <c r="M345" s="27">
        <v>-2552.5</v>
      </c>
      <c r="N345" s="277">
        <f t="shared" si="0"/>
        <v>37216.129600000029</v>
      </c>
      <c r="O345" s="50"/>
      <c r="P345" s="50"/>
      <c r="Q345" s="49"/>
      <c r="R345" s="375"/>
      <c r="S345" s="375"/>
      <c r="T345" s="376"/>
      <c r="U345" s="377"/>
      <c r="V345" s="377"/>
      <c r="W345" s="377"/>
      <c r="X345" s="377"/>
      <c r="Y345" s="377"/>
      <c r="Z345" s="377"/>
      <c r="AA345" s="377"/>
      <c r="AB345" s="378"/>
    </row>
    <row r="346" spans="1:28">
      <c r="B346" s="29">
        <v>41817</v>
      </c>
      <c r="C346" s="182">
        <f t="shared" si="1"/>
        <v>2014237</v>
      </c>
      <c r="D346" s="28" t="s">
        <v>71</v>
      </c>
      <c r="E346" s="374" t="s">
        <v>93</v>
      </c>
      <c r="F346" s="374"/>
      <c r="G346" s="374"/>
      <c r="H346" s="374"/>
      <c r="I346" s="28">
        <v>73.400000000000006</v>
      </c>
      <c r="J346" s="28"/>
      <c r="K346" s="28"/>
      <c r="L346" s="28">
        <v>5</v>
      </c>
      <c r="M346" s="27">
        <v>-3675</v>
      </c>
      <c r="N346" s="277">
        <f t="shared" si="0"/>
        <v>33541.129600000029</v>
      </c>
      <c r="O346" s="50"/>
      <c r="P346" s="50"/>
      <c r="Q346" s="49"/>
      <c r="R346" s="375"/>
      <c r="S346" s="375"/>
      <c r="T346" s="376"/>
      <c r="U346" s="377"/>
      <c r="V346" s="377"/>
      <c r="W346" s="377"/>
      <c r="X346" s="377"/>
      <c r="Y346" s="377"/>
      <c r="Z346" s="377"/>
      <c r="AA346" s="377"/>
      <c r="AB346" s="378"/>
    </row>
    <row r="347" spans="1:28">
      <c r="B347" s="45">
        <v>41820</v>
      </c>
      <c r="C347" s="193">
        <f t="shared" si="1"/>
        <v>2014238</v>
      </c>
      <c r="D347" s="44" t="s">
        <v>55</v>
      </c>
      <c r="E347" s="348" t="s">
        <v>92</v>
      </c>
      <c r="F347" s="348"/>
      <c r="G347" s="348"/>
      <c r="H347" s="348"/>
      <c r="I347" s="44"/>
      <c r="J347" s="44"/>
      <c r="K347" s="44"/>
      <c r="L347" s="44"/>
      <c r="M347" s="43">
        <v>22.8</v>
      </c>
      <c r="N347" s="277">
        <f t="shared" si="0"/>
        <v>33563.929600000032</v>
      </c>
      <c r="O347" s="42"/>
      <c r="P347" s="42"/>
      <c r="Q347" s="41"/>
      <c r="R347" s="405"/>
      <c r="S347" s="405"/>
      <c r="T347" s="397"/>
      <c r="U347" s="398"/>
      <c r="V347" s="398"/>
      <c r="W347" s="398"/>
      <c r="X347" s="398"/>
      <c r="Y347" s="398"/>
      <c r="Z347" s="398"/>
      <c r="AA347" s="398"/>
      <c r="AB347" s="399"/>
    </row>
    <row r="348" spans="1:28">
      <c r="A348" s="203"/>
      <c r="B348" s="183">
        <v>41820</v>
      </c>
      <c r="C348" s="182">
        <f t="shared" si="1"/>
        <v>2014239</v>
      </c>
      <c r="D348" s="182" t="s">
        <v>68</v>
      </c>
      <c r="E348" s="374" t="s">
        <v>91</v>
      </c>
      <c r="F348" s="374"/>
      <c r="G348" s="374"/>
      <c r="H348" s="374"/>
      <c r="I348" s="182">
        <v>95</v>
      </c>
      <c r="J348" s="182"/>
      <c r="K348" s="182"/>
      <c r="L348" s="182">
        <v>2.5</v>
      </c>
      <c r="M348" s="181">
        <v>-192.5</v>
      </c>
      <c r="N348" s="277">
        <f t="shared" si="0"/>
        <v>33371.429600000032</v>
      </c>
      <c r="O348" s="200"/>
      <c r="P348" s="200"/>
      <c r="Q348" s="199"/>
      <c r="R348" s="375"/>
      <c r="S348" s="375"/>
      <c r="T348" s="376"/>
      <c r="U348" s="377"/>
      <c r="V348" s="377"/>
      <c r="W348" s="377"/>
      <c r="X348" s="377"/>
      <c r="Y348" s="377"/>
      <c r="Z348" s="377"/>
      <c r="AA348" s="377"/>
      <c r="AB348" s="378"/>
    </row>
    <row r="349" spans="1:28">
      <c r="B349" s="26">
        <v>41823</v>
      </c>
      <c r="C349" s="180">
        <f t="shared" si="1"/>
        <v>2014240</v>
      </c>
      <c r="D349" s="25" t="s">
        <v>47</v>
      </c>
      <c r="E349" s="454" t="s">
        <v>90</v>
      </c>
      <c r="F349" s="454"/>
      <c r="G349" s="454"/>
      <c r="H349" s="454"/>
      <c r="I349" s="25"/>
      <c r="J349" s="25"/>
      <c r="K349" s="25"/>
      <c r="L349" s="25"/>
      <c r="M349" s="24">
        <v>156.53</v>
      </c>
      <c r="N349" s="277">
        <f t="shared" si="0"/>
        <v>33527.959600000031</v>
      </c>
      <c r="O349" s="20"/>
      <c r="P349" s="20"/>
      <c r="Q349" s="19"/>
      <c r="R349" s="368"/>
      <c r="S349" s="368"/>
      <c r="T349" s="369"/>
      <c r="U349" s="370"/>
      <c r="V349" s="370"/>
      <c r="W349" s="370"/>
      <c r="X349" s="370"/>
      <c r="Y349" s="370"/>
      <c r="Z349" s="370"/>
      <c r="AA349" s="370"/>
      <c r="AB349" s="371"/>
    </row>
    <row r="350" spans="1:28">
      <c r="B350" s="29">
        <v>41827</v>
      </c>
      <c r="C350" s="182">
        <f t="shared" si="1"/>
        <v>2014241</v>
      </c>
      <c r="D350" s="28" t="s">
        <v>81</v>
      </c>
      <c r="E350" s="389" t="s">
        <v>89</v>
      </c>
      <c r="F350" s="390"/>
      <c r="G350" s="374"/>
      <c r="H350" s="374"/>
      <c r="I350" s="28"/>
      <c r="J350" s="28"/>
      <c r="K350" s="28"/>
      <c r="L350" s="28">
        <v>1.25</v>
      </c>
      <c r="M350" s="27">
        <v>-86.25</v>
      </c>
      <c r="N350" s="277">
        <f t="shared" si="0"/>
        <v>33441.709600000031</v>
      </c>
      <c r="O350" s="20"/>
      <c r="P350" s="20"/>
      <c r="Q350" s="19"/>
      <c r="R350" s="414"/>
      <c r="S350" s="415"/>
      <c r="T350" s="369"/>
      <c r="U350" s="370"/>
      <c r="V350" s="370"/>
      <c r="W350" s="370"/>
      <c r="X350" s="370"/>
      <c r="Y350" s="370"/>
      <c r="Z350" s="370"/>
      <c r="AA350" s="370"/>
      <c r="AB350" s="371"/>
    </row>
    <row r="351" spans="1:28">
      <c r="B351" s="29">
        <v>41827</v>
      </c>
      <c r="C351" s="182">
        <f t="shared" si="1"/>
        <v>2014242</v>
      </c>
      <c r="D351" s="28" t="s">
        <v>71</v>
      </c>
      <c r="E351" s="374" t="s">
        <v>88</v>
      </c>
      <c r="F351" s="374"/>
      <c r="G351" s="374"/>
      <c r="H351" s="374"/>
      <c r="I351" s="28">
        <v>76.3</v>
      </c>
      <c r="J351" s="28"/>
      <c r="K351" s="28"/>
      <c r="L351" s="28">
        <v>5</v>
      </c>
      <c r="M351" s="27">
        <v>3810</v>
      </c>
      <c r="N351" s="277">
        <f t="shared" si="0"/>
        <v>37251.709600000031</v>
      </c>
      <c r="O351" s="20"/>
      <c r="P351" s="20"/>
      <c r="Q351" s="19"/>
      <c r="R351" s="414"/>
      <c r="S351" s="415"/>
      <c r="T351" s="369"/>
      <c r="U351" s="370"/>
      <c r="V351" s="370"/>
      <c r="W351" s="370"/>
      <c r="X351" s="370"/>
      <c r="Y351" s="370"/>
      <c r="Z351" s="370"/>
      <c r="AA351" s="370"/>
      <c r="AB351" s="371"/>
    </row>
    <row r="352" spans="1:28">
      <c r="B352" s="29">
        <v>41827</v>
      </c>
      <c r="C352" s="182">
        <f t="shared" si="1"/>
        <v>2014243</v>
      </c>
      <c r="D352" s="28" t="s">
        <v>65</v>
      </c>
      <c r="E352" s="374" t="s">
        <v>87</v>
      </c>
      <c r="F352" s="374"/>
      <c r="G352" s="374"/>
      <c r="H352" s="374"/>
      <c r="I352" s="28">
        <v>51.62</v>
      </c>
      <c r="J352" s="28"/>
      <c r="K352" s="28"/>
      <c r="L352" s="28">
        <v>5</v>
      </c>
      <c r="M352" s="27">
        <v>2576</v>
      </c>
      <c r="N352" s="277">
        <f t="shared" si="0"/>
        <v>39827.709600000031</v>
      </c>
      <c r="O352" s="20"/>
      <c r="P352" s="20"/>
      <c r="Q352" s="19"/>
      <c r="R352" s="414"/>
      <c r="S352" s="415"/>
      <c r="T352" s="369"/>
      <c r="U352" s="370"/>
      <c r="V352" s="370"/>
      <c r="W352" s="370"/>
      <c r="X352" s="370"/>
      <c r="Y352" s="370"/>
      <c r="Z352" s="370"/>
      <c r="AA352" s="370"/>
      <c r="AB352" s="371"/>
    </row>
    <row r="353" spans="1:28">
      <c r="B353" s="29">
        <v>41827</v>
      </c>
      <c r="C353" s="182">
        <f t="shared" si="1"/>
        <v>2014244</v>
      </c>
      <c r="D353" s="28" t="s">
        <v>68</v>
      </c>
      <c r="E353" s="374" t="s">
        <v>86</v>
      </c>
      <c r="F353" s="374"/>
      <c r="G353" s="374"/>
      <c r="H353" s="374"/>
      <c r="I353" s="28">
        <v>0.9</v>
      </c>
      <c r="J353" s="28"/>
      <c r="K353" s="28"/>
      <c r="L353" s="28">
        <v>2.5</v>
      </c>
      <c r="M353" s="27">
        <v>177.5</v>
      </c>
      <c r="N353" s="277">
        <f t="shared" si="0"/>
        <v>40005.209600000031</v>
      </c>
      <c r="O353" s="20"/>
      <c r="P353" s="20"/>
      <c r="Q353" s="19"/>
      <c r="R353" s="414"/>
      <c r="S353" s="415"/>
      <c r="T353" s="369"/>
      <c r="U353" s="370"/>
      <c r="V353" s="370"/>
      <c r="W353" s="370"/>
      <c r="X353" s="370"/>
      <c r="Y353" s="370"/>
      <c r="Z353" s="370"/>
      <c r="AA353" s="370"/>
      <c r="AB353" s="371"/>
    </row>
    <row r="354" spans="1:28">
      <c r="B354" s="29">
        <v>41827</v>
      </c>
      <c r="C354" s="182">
        <f t="shared" si="1"/>
        <v>2014245</v>
      </c>
      <c r="D354" s="28" t="s">
        <v>84</v>
      </c>
      <c r="E354" s="374" t="s">
        <v>83</v>
      </c>
      <c r="F354" s="374"/>
      <c r="G354" s="374"/>
      <c r="H354" s="374"/>
      <c r="I354" s="28">
        <v>3</v>
      </c>
      <c r="J354" s="28"/>
      <c r="K354" s="28"/>
      <c r="L354" s="28">
        <v>2.5</v>
      </c>
      <c r="M354" s="27">
        <v>597.5</v>
      </c>
      <c r="N354" s="277">
        <f t="shared" si="0"/>
        <v>40602.709600000031</v>
      </c>
      <c r="O354" s="20"/>
      <c r="P354" s="20"/>
      <c r="Q354" s="19"/>
      <c r="R354" s="414"/>
      <c r="S354" s="415"/>
      <c r="T354" s="369"/>
      <c r="U354" s="370"/>
      <c r="V354" s="370"/>
      <c r="W354" s="370"/>
      <c r="X354" s="370"/>
      <c r="Y354" s="370"/>
      <c r="Z354" s="370"/>
      <c r="AA354" s="370"/>
      <c r="AB354" s="371"/>
    </row>
    <row r="355" spans="1:28">
      <c r="B355" s="35">
        <v>41827</v>
      </c>
      <c r="C355" s="188">
        <f t="shared" si="1"/>
        <v>2014246</v>
      </c>
      <c r="D355" s="34" t="s">
        <v>62</v>
      </c>
      <c r="E355" s="419" t="s">
        <v>82</v>
      </c>
      <c r="F355" s="419"/>
      <c r="G355" s="419"/>
      <c r="H355" s="419"/>
      <c r="I355" s="34">
        <v>15.95</v>
      </c>
      <c r="J355" s="34"/>
      <c r="K355" s="34"/>
      <c r="L355" s="34">
        <v>5</v>
      </c>
      <c r="M355" s="33">
        <v>-4780</v>
      </c>
      <c r="N355" s="277">
        <f t="shared" si="0"/>
        <v>35822.709600000031</v>
      </c>
      <c r="O355" s="20"/>
      <c r="P355" s="20"/>
      <c r="Q355" s="19"/>
      <c r="R355" s="414"/>
      <c r="S355" s="415"/>
      <c r="T355" s="369"/>
      <c r="U355" s="370"/>
      <c r="V355" s="370"/>
      <c r="W355" s="370"/>
      <c r="X355" s="370"/>
      <c r="Y355" s="370"/>
      <c r="Z355" s="370"/>
      <c r="AA355" s="370"/>
      <c r="AB355" s="371"/>
    </row>
    <row r="356" spans="1:28">
      <c r="B356" s="29">
        <v>41830</v>
      </c>
      <c r="C356" s="182">
        <f t="shared" si="1"/>
        <v>2014247</v>
      </c>
      <c r="D356" s="28" t="s">
        <v>81</v>
      </c>
      <c r="E356" s="374" t="s">
        <v>80</v>
      </c>
      <c r="F356" s="374"/>
      <c r="G356" s="374"/>
      <c r="H356" s="374"/>
      <c r="I356" s="28">
        <v>159.43</v>
      </c>
      <c r="J356" s="28"/>
      <c r="K356" s="28"/>
      <c r="L356" s="28">
        <v>1.25</v>
      </c>
      <c r="M356" s="27">
        <v>158.18</v>
      </c>
      <c r="N356" s="277">
        <f t="shared" si="0"/>
        <v>35980.889600000031</v>
      </c>
      <c r="O356" s="20"/>
      <c r="P356" s="20"/>
      <c r="Q356" s="19"/>
      <c r="R356" s="414"/>
      <c r="S356" s="415"/>
      <c r="T356" s="369"/>
      <c r="U356" s="370"/>
      <c r="V356" s="370"/>
      <c r="W356" s="370"/>
      <c r="X356" s="370"/>
      <c r="Y356" s="370"/>
      <c r="Z356" s="370"/>
      <c r="AA356" s="370"/>
      <c r="AB356" s="371"/>
    </row>
    <row r="357" spans="1:28" s="171" customFormat="1">
      <c r="B357" s="183">
        <v>41830</v>
      </c>
      <c r="C357" s="182">
        <f t="shared" si="1"/>
        <v>2014248</v>
      </c>
      <c r="D357" s="182" t="s">
        <v>588</v>
      </c>
      <c r="E357" s="389" t="s">
        <v>581</v>
      </c>
      <c r="F357" s="390"/>
      <c r="G357" s="389"/>
      <c r="H357" s="390"/>
      <c r="I357" s="182">
        <v>23.027899999999999</v>
      </c>
      <c r="J357" s="182"/>
      <c r="K357" s="182"/>
      <c r="L357" s="182">
        <v>5</v>
      </c>
      <c r="M357" s="181">
        <v>-3459.18</v>
      </c>
      <c r="N357" s="277">
        <f t="shared" si="0"/>
        <v>32521.709600000031</v>
      </c>
      <c r="O357" s="176"/>
      <c r="P357" s="176"/>
      <c r="Q357" s="175"/>
      <c r="R357" s="414"/>
      <c r="S357" s="415"/>
      <c r="T357" s="174"/>
      <c r="U357" s="173"/>
      <c r="V357" s="173"/>
      <c r="W357" s="173"/>
      <c r="X357" s="173"/>
      <c r="Y357" s="173"/>
      <c r="Z357" s="173"/>
      <c r="AA357" s="173"/>
      <c r="AB357" s="172"/>
    </row>
    <row r="358" spans="1:28">
      <c r="A358" s="203"/>
      <c r="B358" s="29">
        <v>41830</v>
      </c>
      <c r="C358" s="182">
        <f t="shared" si="1"/>
        <v>2014249</v>
      </c>
      <c r="D358" s="28" t="s">
        <v>78</v>
      </c>
      <c r="E358" s="374" t="s">
        <v>77</v>
      </c>
      <c r="F358" s="374"/>
      <c r="G358" s="374"/>
      <c r="H358" s="374"/>
      <c r="I358" s="28">
        <v>1.95</v>
      </c>
      <c r="J358" s="28"/>
      <c r="K358" s="28"/>
      <c r="L358" s="28">
        <v>1.25</v>
      </c>
      <c r="M358" s="27">
        <v>-196.25</v>
      </c>
      <c r="N358" s="277">
        <f t="shared" si="0"/>
        <v>32325.459600000031</v>
      </c>
      <c r="O358" s="20"/>
      <c r="P358" s="20"/>
      <c r="Q358" s="19"/>
      <c r="R358" s="414"/>
      <c r="S358" s="415"/>
      <c r="T358" s="369"/>
      <c r="U358" s="370"/>
      <c r="V358" s="370"/>
      <c r="W358" s="370"/>
      <c r="X358" s="370"/>
      <c r="Y358" s="370"/>
      <c r="Z358" s="370"/>
      <c r="AA358" s="370"/>
      <c r="AB358" s="371"/>
    </row>
    <row r="359" spans="1:28">
      <c r="A359" s="209"/>
      <c r="B359" s="32">
        <v>41831</v>
      </c>
      <c r="C359" s="185">
        <f t="shared" si="1"/>
        <v>2014250</v>
      </c>
      <c r="D359" s="31" t="s">
        <v>59</v>
      </c>
      <c r="E359" s="384" t="s">
        <v>75</v>
      </c>
      <c r="F359" s="384"/>
      <c r="G359" s="384"/>
      <c r="H359" s="384"/>
      <c r="I359" s="31">
        <v>0.9</v>
      </c>
      <c r="J359" s="31"/>
      <c r="K359" s="31"/>
      <c r="L359" s="31">
        <v>2.5</v>
      </c>
      <c r="M359" s="30">
        <v>177.5</v>
      </c>
      <c r="N359" s="277">
        <f t="shared" si="0"/>
        <v>32502.959600000031</v>
      </c>
      <c r="O359" s="20"/>
      <c r="P359" s="20"/>
      <c r="Q359" s="19"/>
      <c r="R359" s="414"/>
      <c r="S359" s="415"/>
      <c r="T359" s="369"/>
      <c r="U359" s="370"/>
      <c r="V359" s="370"/>
      <c r="W359" s="370"/>
      <c r="X359" s="370"/>
      <c r="Y359" s="370"/>
      <c r="Z359" s="370"/>
      <c r="AA359" s="370"/>
      <c r="AB359" s="371"/>
    </row>
    <row r="360" spans="1:28">
      <c r="A360" s="209"/>
      <c r="B360" s="32">
        <v>41831</v>
      </c>
      <c r="C360" s="185">
        <f t="shared" si="1"/>
        <v>2014251</v>
      </c>
      <c r="D360" s="31" t="s">
        <v>59</v>
      </c>
      <c r="E360" s="384" t="s">
        <v>73</v>
      </c>
      <c r="F360" s="384"/>
      <c r="G360" s="384"/>
      <c r="H360" s="384"/>
      <c r="I360" s="31">
        <v>0.45</v>
      </c>
      <c r="J360" s="31"/>
      <c r="K360" s="31"/>
      <c r="L360" s="31">
        <v>2.5</v>
      </c>
      <c r="M360" s="30">
        <v>77.5</v>
      </c>
      <c r="N360" s="277">
        <f t="shared" si="0"/>
        <v>32580.459600000031</v>
      </c>
      <c r="O360" s="20"/>
      <c r="P360" s="20"/>
      <c r="Q360" s="19"/>
      <c r="R360" s="414"/>
      <c r="S360" s="415"/>
      <c r="T360" s="369"/>
      <c r="U360" s="370"/>
      <c r="V360" s="370"/>
      <c r="W360" s="370"/>
      <c r="X360" s="370"/>
      <c r="Y360" s="370"/>
      <c r="Z360" s="370"/>
      <c r="AA360" s="370"/>
      <c r="AB360" s="371"/>
    </row>
    <row r="361" spans="1:28">
      <c r="B361" s="29">
        <v>41831</v>
      </c>
      <c r="C361" s="182">
        <f t="shared" si="1"/>
        <v>2014252</v>
      </c>
      <c r="D361" s="28" t="s">
        <v>54</v>
      </c>
      <c r="E361" s="389" t="s">
        <v>528</v>
      </c>
      <c r="F361" s="390"/>
      <c r="G361" s="389"/>
      <c r="H361" s="390"/>
      <c r="I361" s="28">
        <v>26.88</v>
      </c>
      <c r="J361" s="28"/>
      <c r="K361" s="28"/>
      <c r="L361" s="28">
        <v>5</v>
      </c>
      <c r="M361" s="27">
        <v>4027</v>
      </c>
      <c r="N361" s="277">
        <f t="shared" si="0"/>
        <v>36607.459600000031</v>
      </c>
      <c r="O361" s="20"/>
      <c r="P361" s="20"/>
      <c r="Q361" s="19"/>
      <c r="R361" s="414"/>
      <c r="S361" s="415"/>
      <c r="T361" s="369"/>
      <c r="U361" s="370"/>
      <c r="V361" s="370"/>
      <c r="W361" s="370"/>
      <c r="X361" s="370"/>
      <c r="Y361" s="370"/>
      <c r="Z361" s="370"/>
      <c r="AA361" s="370"/>
      <c r="AB361" s="371"/>
    </row>
    <row r="362" spans="1:28">
      <c r="B362" s="29">
        <v>41831</v>
      </c>
      <c r="C362" s="182">
        <f t="shared" si="1"/>
        <v>2014253</v>
      </c>
      <c r="D362" s="28" t="s">
        <v>19</v>
      </c>
      <c r="E362" s="389" t="s">
        <v>529</v>
      </c>
      <c r="F362" s="390"/>
      <c r="G362" s="389"/>
      <c r="H362" s="390"/>
      <c r="I362" s="28">
        <v>19.29</v>
      </c>
      <c r="J362" s="28"/>
      <c r="K362" s="28"/>
      <c r="L362" s="28">
        <v>5</v>
      </c>
      <c r="M362" s="27">
        <v>3853</v>
      </c>
      <c r="N362" s="277">
        <f t="shared" si="0"/>
        <v>40460.459600000031</v>
      </c>
      <c r="O362" s="20"/>
      <c r="P362" s="20"/>
      <c r="Q362" s="19"/>
      <c r="R362" s="414"/>
      <c r="S362" s="415"/>
      <c r="T362" s="369"/>
      <c r="U362" s="370"/>
      <c r="V362" s="370"/>
      <c r="W362" s="370"/>
      <c r="X362" s="370"/>
      <c r="Y362" s="370"/>
      <c r="Z362" s="370"/>
      <c r="AA362" s="370"/>
      <c r="AB362" s="371"/>
    </row>
    <row r="363" spans="1:28">
      <c r="B363" s="179">
        <v>41831</v>
      </c>
      <c r="C363" s="178">
        <f t="shared" si="1"/>
        <v>2014254</v>
      </c>
      <c r="D363" s="178" t="s">
        <v>594</v>
      </c>
      <c r="E363" s="372" t="s">
        <v>562</v>
      </c>
      <c r="F363" s="373"/>
      <c r="G363" s="219"/>
      <c r="H363" s="218"/>
      <c r="I363" s="178">
        <v>1.45</v>
      </c>
      <c r="J363" s="178"/>
      <c r="K363" s="178"/>
      <c r="L363" s="178">
        <v>2.5</v>
      </c>
      <c r="M363" s="177">
        <v>-292.5</v>
      </c>
      <c r="N363" s="277">
        <f t="shared" si="0"/>
        <v>40167.959600000031</v>
      </c>
      <c r="O363" s="20"/>
      <c r="P363" s="20"/>
      <c r="Q363" s="19"/>
      <c r="R363" s="414"/>
      <c r="S363" s="415"/>
      <c r="T363" s="369"/>
      <c r="U363" s="370"/>
      <c r="V363" s="370"/>
      <c r="W363" s="370"/>
      <c r="X363" s="370"/>
      <c r="Y363" s="370"/>
      <c r="Z363" s="370"/>
      <c r="AA363" s="370"/>
      <c r="AB363" s="371"/>
    </row>
    <row r="364" spans="1:28" s="171" customFormat="1">
      <c r="B364" s="179">
        <v>41831</v>
      </c>
      <c r="C364" s="178">
        <f t="shared" si="1"/>
        <v>2014255</v>
      </c>
      <c r="D364" s="178" t="s">
        <v>590</v>
      </c>
      <c r="E364" s="372" t="s">
        <v>615</v>
      </c>
      <c r="F364" s="373"/>
      <c r="G364" s="219"/>
      <c r="H364" s="218"/>
      <c r="I364" s="178"/>
      <c r="J364" s="178"/>
      <c r="K364" s="178"/>
      <c r="L364" s="178">
        <v>5</v>
      </c>
      <c r="M364" s="177">
        <v>-4661</v>
      </c>
      <c r="N364" s="277">
        <f t="shared" si="0"/>
        <v>35506.959600000031</v>
      </c>
      <c r="O364" s="176"/>
      <c r="P364" s="176"/>
      <c r="Q364" s="175"/>
      <c r="R364" s="414"/>
      <c r="S364" s="415"/>
      <c r="T364" s="174"/>
      <c r="U364" s="173"/>
      <c r="V364" s="173"/>
      <c r="W364" s="173"/>
      <c r="X364" s="173"/>
      <c r="Y364" s="173"/>
      <c r="Z364" s="173"/>
      <c r="AA364" s="173"/>
      <c r="AB364" s="172"/>
    </row>
    <row r="365" spans="1:28" s="171" customFormat="1">
      <c r="A365" s="209"/>
      <c r="B365" s="278">
        <v>41831</v>
      </c>
      <c r="C365" s="279" t="s">
        <v>611</v>
      </c>
      <c r="D365" s="279" t="s">
        <v>201</v>
      </c>
      <c r="E365" s="416" t="s">
        <v>612</v>
      </c>
      <c r="F365" s="417"/>
      <c r="G365" s="416"/>
      <c r="H365" s="417"/>
      <c r="I365" s="279">
        <v>105</v>
      </c>
      <c r="J365" s="279"/>
      <c r="K365" s="279">
        <v>3</v>
      </c>
      <c r="L365" s="279">
        <v>3.75</v>
      </c>
      <c r="M365" s="280">
        <v>-318.75</v>
      </c>
      <c r="N365" s="277">
        <f t="shared" si="0"/>
        <v>35188.209600000031</v>
      </c>
      <c r="O365" s="281"/>
      <c r="P365" s="281"/>
      <c r="Q365" s="282"/>
      <c r="R365" s="283"/>
      <c r="S365" s="284"/>
      <c r="T365" s="285"/>
      <c r="U365" s="286"/>
      <c r="V365" s="286"/>
      <c r="W365" s="286"/>
      <c r="X365" s="286"/>
      <c r="Y365" s="286"/>
      <c r="Z365" s="286"/>
      <c r="AA365" s="286"/>
      <c r="AB365" s="287"/>
    </row>
    <row r="366" spans="1:28">
      <c r="B366" s="29">
        <v>41834</v>
      </c>
      <c r="C366" s="182">
        <f>C364+1</f>
        <v>2014256</v>
      </c>
      <c r="D366" s="28" t="s">
        <v>30</v>
      </c>
      <c r="E366" s="374" t="s">
        <v>527</v>
      </c>
      <c r="F366" s="374"/>
      <c r="G366" s="374"/>
      <c r="H366" s="374"/>
      <c r="I366" s="28">
        <v>78.06</v>
      </c>
      <c r="J366" s="28"/>
      <c r="K366" s="28"/>
      <c r="L366" s="28">
        <v>5</v>
      </c>
      <c r="M366" s="27">
        <v>13036.02</v>
      </c>
      <c r="N366" s="277">
        <f t="shared" si="0"/>
        <v>48224.229600000035</v>
      </c>
      <c r="O366" s="20"/>
      <c r="P366" s="20"/>
      <c r="Q366" s="19"/>
      <c r="R366" s="414"/>
      <c r="S366" s="415"/>
      <c r="T366" s="369"/>
      <c r="U366" s="370"/>
      <c r="V366" s="370"/>
      <c r="W366" s="370"/>
      <c r="X366" s="370"/>
      <c r="Y366" s="370"/>
      <c r="Z366" s="370"/>
      <c r="AA366" s="370"/>
      <c r="AB366" s="371"/>
    </row>
    <row r="367" spans="1:28">
      <c r="B367" s="26">
        <v>41834</v>
      </c>
      <c r="C367" s="25"/>
      <c r="D367" s="25" t="s">
        <v>34</v>
      </c>
      <c r="E367" s="454" t="s">
        <v>533</v>
      </c>
      <c r="F367" s="454"/>
      <c r="G367" s="454"/>
      <c r="H367" s="454"/>
      <c r="I367" s="25"/>
      <c r="J367" s="25"/>
      <c r="K367" s="25"/>
      <c r="L367" s="25"/>
      <c r="M367" s="24">
        <v>46.31</v>
      </c>
      <c r="N367" s="277">
        <f t="shared" si="0"/>
        <v>48270.539600000033</v>
      </c>
      <c r="O367" s="20"/>
      <c r="P367" s="20"/>
      <c r="Q367" s="19"/>
      <c r="R367" s="414"/>
      <c r="S367" s="415"/>
      <c r="T367" s="369"/>
      <c r="U367" s="370"/>
      <c r="V367" s="370"/>
      <c r="W367" s="370"/>
      <c r="X367" s="370"/>
      <c r="Y367" s="370"/>
      <c r="Z367" s="370"/>
      <c r="AA367" s="370"/>
      <c r="AB367" s="371"/>
    </row>
    <row r="368" spans="1:28">
      <c r="B368" s="26">
        <v>41835</v>
      </c>
      <c r="C368" s="25"/>
      <c r="D368" s="25" t="s">
        <v>28</v>
      </c>
      <c r="E368" s="454" t="s">
        <v>534</v>
      </c>
      <c r="F368" s="454"/>
      <c r="G368" s="454"/>
      <c r="H368" s="454"/>
      <c r="I368" s="25"/>
      <c r="J368" s="25"/>
      <c r="K368" s="25"/>
      <c r="L368" s="25"/>
      <c r="M368" s="24">
        <v>44.01</v>
      </c>
      <c r="N368" s="277">
        <f t="shared" si="0"/>
        <v>48314.549600000035</v>
      </c>
      <c r="O368" s="20"/>
      <c r="P368" s="20"/>
      <c r="Q368" s="19"/>
      <c r="R368" s="414"/>
      <c r="S368" s="415"/>
      <c r="T368" s="369"/>
      <c r="U368" s="370"/>
      <c r="V368" s="370"/>
      <c r="W368" s="370"/>
      <c r="X368" s="370"/>
      <c r="Y368" s="370"/>
      <c r="Z368" s="370"/>
      <c r="AA368" s="370"/>
      <c r="AB368" s="371"/>
    </row>
    <row r="369" spans="1:28">
      <c r="B369" s="23">
        <v>41836</v>
      </c>
      <c r="C369" s="22">
        <f>C366+1</f>
        <v>2014257</v>
      </c>
      <c r="D369" s="178" t="s">
        <v>78</v>
      </c>
      <c r="E369" s="367" t="s">
        <v>526</v>
      </c>
      <c r="F369" s="367"/>
      <c r="G369" s="367"/>
      <c r="H369" s="367"/>
      <c r="I369" s="22"/>
      <c r="J369" s="22"/>
      <c r="K369" s="22"/>
      <c r="L369" s="22">
        <v>1.25</v>
      </c>
      <c r="M369" s="21">
        <v>278.75</v>
      </c>
      <c r="N369" s="277">
        <f t="shared" si="0"/>
        <v>48593.299600000035</v>
      </c>
      <c r="O369" s="20"/>
      <c r="P369" s="20"/>
      <c r="Q369" s="19"/>
      <c r="R369" s="414"/>
      <c r="S369" s="415"/>
      <c r="T369" s="369"/>
      <c r="U369" s="370"/>
      <c r="V369" s="370"/>
      <c r="W369" s="370"/>
      <c r="X369" s="370"/>
      <c r="Y369" s="370"/>
      <c r="Z369" s="370"/>
      <c r="AA369" s="370"/>
      <c r="AB369" s="371"/>
    </row>
    <row r="370" spans="1:28" s="171" customFormat="1">
      <c r="B370" s="179">
        <v>41835</v>
      </c>
      <c r="C370" s="178">
        <f>C369+1</f>
        <v>2014258</v>
      </c>
      <c r="D370" s="178" t="s">
        <v>591</v>
      </c>
      <c r="E370" s="372" t="s">
        <v>578</v>
      </c>
      <c r="F370" s="373"/>
      <c r="G370" s="367"/>
      <c r="H370" s="367"/>
      <c r="I370" s="178"/>
      <c r="J370" s="178"/>
      <c r="K370" s="178"/>
      <c r="L370" s="178">
        <v>5</v>
      </c>
      <c r="M370" s="177">
        <v>-6725</v>
      </c>
      <c r="N370" s="277">
        <f t="shared" si="0"/>
        <v>41868.299600000035</v>
      </c>
      <c r="O370" s="176"/>
      <c r="P370" s="176"/>
      <c r="Q370" s="175"/>
      <c r="R370" s="414"/>
      <c r="S370" s="415"/>
      <c r="T370" s="174"/>
      <c r="U370" s="173"/>
      <c r="V370" s="173"/>
      <c r="W370" s="173"/>
      <c r="X370" s="173"/>
      <c r="Y370" s="173"/>
      <c r="Z370" s="173"/>
      <c r="AA370" s="173"/>
      <c r="AB370" s="172"/>
    </row>
    <row r="371" spans="1:28" s="171" customFormat="1">
      <c r="B371" s="179">
        <v>41835</v>
      </c>
      <c r="C371" s="178">
        <f>C370+1</f>
        <v>2014259</v>
      </c>
      <c r="D371" s="178" t="s">
        <v>594</v>
      </c>
      <c r="E371" s="372" t="s">
        <v>589</v>
      </c>
      <c r="F371" s="373"/>
      <c r="G371" s="367"/>
      <c r="H371" s="367"/>
      <c r="I371" s="178"/>
      <c r="J371" s="178"/>
      <c r="K371" s="178"/>
      <c r="L371" s="178">
        <v>2.5</v>
      </c>
      <c r="M371" s="177">
        <v>527.5</v>
      </c>
      <c r="N371" s="277">
        <f t="shared" si="0"/>
        <v>42395.799600000035</v>
      </c>
      <c r="O371" s="176"/>
      <c r="P371" s="176"/>
      <c r="Q371" s="175"/>
      <c r="R371" s="414"/>
      <c r="S371" s="415"/>
      <c r="T371" s="174"/>
      <c r="U371" s="173"/>
      <c r="V371" s="173"/>
      <c r="W371" s="173"/>
      <c r="X371" s="173"/>
      <c r="Y371" s="173"/>
      <c r="Z371" s="173"/>
      <c r="AA371" s="173"/>
      <c r="AB371" s="172"/>
    </row>
    <row r="372" spans="1:28" s="171" customFormat="1">
      <c r="B372" s="179">
        <v>41836</v>
      </c>
      <c r="C372" s="178">
        <f>C371+1</f>
        <v>2014260</v>
      </c>
      <c r="D372" s="178" t="s">
        <v>592</v>
      </c>
      <c r="E372" s="372" t="s">
        <v>593</v>
      </c>
      <c r="F372" s="373"/>
      <c r="G372" s="372"/>
      <c r="H372" s="373"/>
      <c r="I372" s="178">
        <v>9.8000000000000007</v>
      </c>
      <c r="J372" s="178"/>
      <c r="K372" s="178"/>
      <c r="L372" s="178">
        <v>5</v>
      </c>
      <c r="M372" s="177">
        <v>-3925</v>
      </c>
      <c r="N372" s="277">
        <f t="shared" si="0"/>
        <v>38470.799600000035</v>
      </c>
      <c r="O372" s="176"/>
      <c r="P372" s="176"/>
      <c r="Q372" s="175"/>
      <c r="R372" s="414"/>
      <c r="S372" s="415"/>
      <c r="T372" s="174"/>
      <c r="U372" s="173"/>
      <c r="V372" s="173"/>
      <c r="W372" s="173"/>
      <c r="X372" s="173"/>
      <c r="Y372" s="173"/>
      <c r="Z372" s="173"/>
      <c r="AA372" s="173"/>
      <c r="AB372" s="172"/>
    </row>
    <row r="373" spans="1:28">
      <c r="B373" s="23">
        <v>41837</v>
      </c>
      <c r="C373" s="178">
        <f>C372+1</f>
        <v>2014261</v>
      </c>
      <c r="D373" s="22" t="s">
        <v>201</v>
      </c>
      <c r="E373" s="367" t="s">
        <v>531</v>
      </c>
      <c r="F373" s="367"/>
      <c r="G373" s="367"/>
      <c r="H373" s="367"/>
      <c r="I373" s="22">
        <v>2.0099999999999998</v>
      </c>
      <c r="J373" s="22"/>
      <c r="K373" s="22"/>
      <c r="L373" s="22">
        <v>2.75</v>
      </c>
      <c r="M373" s="21">
        <v>399.5</v>
      </c>
      <c r="N373" s="277">
        <f t="shared" si="0"/>
        <v>38870.299600000035</v>
      </c>
      <c r="O373" s="20"/>
      <c r="P373" s="20"/>
      <c r="Q373" s="19"/>
      <c r="R373" s="414"/>
      <c r="S373" s="415"/>
      <c r="T373" s="369"/>
      <c r="U373" s="370"/>
      <c r="V373" s="370"/>
      <c r="W373" s="370"/>
      <c r="X373" s="370"/>
      <c r="Y373" s="370"/>
      <c r="Z373" s="370"/>
      <c r="AA373" s="370"/>
      <c r="AB373" s="371"/>
    </row>
    <row r="374" spans="1:28">
      <c r="B374" s="26"/>
      <c r="C374" s="25"/>
      <c r="D374" s="25" t="s">
        <v>25</v>
      </c>
      <c r="E374" s="454" t="s">
        <v>535</v>
      </c>
      <c r="F374" s="454"/>
      <c r="G374" s="454"/>
      <c r="H374" s="454"/>
      <c r="I374" s="25"/>
      <c r="J374" s="25"/>
      <c r="K374" s="25"/>
      <c r="L374" s="25"/>
      <c r="M374" s="24">
        <v>23.4</v>
      </c>
      <c r="N374" s="277">
        <f t="shared" si="0"/>
        <v>38893.699600000036</v>
      </c>
      <c r="O374" s="20"/>
      <c r="P374" s="20"/>
      <c r="Q374" s="19"/>
      <c r="R374" s="414"/>
      <c r="S374" s="415"/>
      <c r="T374" s="369"/>
      <c r="U374" s="370"/>
      <c r="V374" s="370"/>
      <c r="W374" s="370"/>
      <c r="X374" s="370"/>
      <c r="Y374" s="370"/>
      <c r="Z374" s="370"/>
      <c r="AA374" s="370"/>
      <c r="AB374" s="371"/>
    </row>
    <row r="375" spans="1:28">
      <c r="B375" s="26"/>
      <c r="C375" s="25"/>
      <c r="D375" s="180" t="s">
        <v>58</v>
      </c>
      <c r="E375" s="454" t="s">
        <v>536</v>
      </c>
      <c r="F375" s="454"/>
      <c r="G375" s="454"/>
      <c r="H375" s="454"/>
      <c r="I375" s="25"/>
      <c r="J375" s="25"/>
      <c r="K375" s="25"/>
      <c r="L375" s="25"/>
      <c r="M375" s="24">
        <v>60</v>
      </c>
      <c r="N375" s="277">
        <f t="shared" si="0"/>
        <v>38953.699600000036</v>
      </c>
      <c r="O375" s="20"/>
      <c r="P375" s="20"/>
      <c r="Q375" s="19"/>
      <c r="R375" s="414"/>
      <c r="S375" s="415"/>
      <c r="T375" s="369"/>
      <c r="U375" s="370"/>
      <c r="V375" s="370"/>
      <c r="W375" s="370"/>
      <c r="X375" s="370"/>
      <c r="Y375" s="370"/>
      <c r="Z375" s="370"/>
      <c r="AA375" s="370"/>
      <c r="AB375" s="371"/>
    </row>
    <row r="376" spans="1:28">
      <c r="B376" s="23">
        <v>41838</v>
      </c>
      <c r="C376" s="22">
        <f>C373+1</f>
        <v>2014262</v>
      </c>
      <c r="D376" s="22" t="s">
        <v>22</v>
      </c>
      <c r="E376" s="367" t="s">
        <v>530</v>
      </c>
      <c r="F376" s="367"/>
      <c r="G376" s="367"/>
      <c r="H376" s="367"/>
      <c r="I376" s="22">
        <v>33</v>
      </c>
      <c r="J376" s="22"/>
      <c r="K376" s="22"/>
      <c r="L376" s="22">
        <v>5</v>
      </c>
      <c r="M376" s="21">
        <v>3295</v>
      </c>
      <c r="N376" s="277">
        <f t="shared" si="0"/>
        <v>42248.699600000036</v>
      </c>
      <c r="O376" s="20"/>
      <c r="P376" s="20"/>
      <c r="Q376" s="19"/>
      <c r="R376" s="414"/>
      <c r="S376" s="415"/>
      <c r="T376" s="369"/>
      <c r="U376" s="370"/>
      <c r="V376" s="370"/>
      <c r="W376" s="370"/>
      <c r="X376" s="370"/>
      <c r="Y376" s="370"/>
      <c r="Z376" s="370"/>
      <c r="AA376" s="370"/>
      <c r="AB376" s="371"/>
    </row>
    <row r="377" spans="1:28">
      <c r="B377" s="23">
        <v>41838</v>
      </c>
      <c r="C377" s="22">
        <f>C376+1</f>
        <v>2014263</v>
      </c>
      <c r="D377" s="22" t="s">
        <v>31</v>
      </c>
      <c r="E377" s="367" t="s">
        <v>532</v>
      </c>
      <c r="F377" s="367"/>
      <c r="G377" s="367"/>
      <c r="H377" s="367"/>
      <c r="I377" s="22">
        <v>25</v>
      </c>
      <c r="J377" s="22"/>
      <c r="K377" s="22"/>
      <c r="L377" s="22">
        <v>5</v>
      </c>
      <c r="M377" s="21">
        <v>2495</v>
      </c>
      <c r="N377" s="277">
        <f t="shared" si="0"/>
        <v>44743.699600000036</v>
      </c>
      <c r="O377" s="20"/>
      <c r="P377" s="20"/>
      <c r="Q377" s="19"/>
      <c r="R377" s="414"/>
      <c r="S377" s="415"/>
      <c r="T377" s="369"/>
      <c r="U377" s="370"/>
      <c r="V377" s="370"/>
      <c r="W377" s="370"/>
      <c r="X377" s="370"/>
      <c r="Y377" s="370"/>
      <c r="Z377" s="370"/>
      <c r="AA377" s="370"/>
      <c r="AB377" s="371"/>
    </row>
    <row r="378" spans="1:28">
      <c r="B378" s="23">
        <v>41838</v>
      </c>
      <c r="C378" s="178">
        <f t="shared" ref="C378:C391" si="2">C377+1</f>
        <v>2014264</v>
      </c>
      <c r="D378" s="178" t="s">
        <v>449</v>
      </c>
      <c r="E378" s="367" t="s">
        <v>544</v>
      </c>
      <c r="F378" s="367"/>
      <c r="G378" s="367"/>
      <c r="H378" s="367"/>
      <c r="I378" s="22"/>
      <c r="J378" s="22"/>
      <c r="K378" s="22"/>
      <c r="L378" s="22">
        <v>5</v>
      </c>
      <c r="M378" s="21">
        <v>-3605</v>
      </c>
      <c r="N378" s="277">
        <f t="shared" si="0"/>
        <v>41138.699600000036</v>
      </c>
      <c r="O378" s="20"/>
      <c r="P378" s="20"/>
      <c r="Q378" s="19"/>
      <c r="R378" s="414"/>
      <c r="S378" s="415"/>
      <c r="T378" s="369"/>
      <c r="U378" s="370"/>
      <c r="V378" s="370"/>
      <c r="W378" s="370"/>
      <c r="X378" s="370"/>
      <c r="Y378" s="370"/>
      <c r="Z378" s="370"/>
      <c r="AA378" s="370"/>
      <c r="AB378" s="371"/>
    </row>
    <row r="379" spans="1:28" s="171" customFormat="1">
      <c r="B379" s="179">
        <v>41841</v>
      </c>
      <c r="C379" s="178">
        <f t="shared" si="2"/>
        <v>2014265</v>
      </c>
      <c r="D379" s="178" t="s">
        <v>579</v>
      </c>
      <c r="E379" s="372" t="s">
        <v>580</v>
      </c>
      <c r="F379" s="373"/>
      <c r="G379" s="372"/>
      <c r="H379" s="373"/>
      <c r="I379" s="178">
        <v>-8.1</v>
      </c>
      <c r="J379" s="178"/>
      <c r="K379" s="178">
        <v>400</v>
      </c>
      <c r="L379" s="178">
        <v>5</v>
      </c>
      <c r="M379" s="177">
        <f t="shared" ref="M379:M392" si="3">((I379*K379)-L379)</f>
        <v>-3245</v>
      </c>
      <c r="N379" s="277">
        <f t="shared" si="0"/>
        <v>37893.699600000036</v>
      </c>
      <c r="O379" s="176"/>
      <c r="P379" s="176"/>
      <c r="Q379" s="175"/>
      <c r="R379" s="414"/>
      <c r="S379" s="415"/>
      <c r="T379" s="174"/>
      <c r="U379" s="173"/>
      <c r="V379" s="173"/>
      <c r="W379" s="173"/>
      <c r="X379" s="173"/>
      <c r="Y379" s="173"/>
      <c r="Z379" s="173"/>
      <c r="AA379" s="173"/>
      <c r="AB379" s="172"/>
    </row>
    <row r="380" spans="1:28" s="171" customFormat="1">
      <c r="B380" s="179">
        <v>41841</v>
      </c>
      <c r="C380" s="178">
        <f t="shared" si="2"/>
        <v>2014266</v>
      </c>
      <c r="D380" s="178" t="s">
        <v>595</v>
      </c>
      <c r="E380" s="367" t="s">
        <v>575</v>
      </c>
      <c r="F380" s="367"/>
      <c r="G380" s="219"/>
      <c r="H380" s="218"/>
      <c r="I380" s="178">
        <v>-320</v>
      </c>
      <c r="J380" s="178"/>
      <c r="K380" s="178">
        <v>2</v>
      </c>
      <c r="L380" s="178">
        <v>2.5</v>
      </c>
      <c r="M380" s="177">
        <f t="shared" si="3"/>
        <v>-642.5</v>
      </c>
      <c r="N380" s="277">
        <f t="shared" si="0"/>
        <v>37251.199600000036</v>
      </c>
      <c r="O380" s="176"/>
      <c r="P380" s="176"/>
      <c r="Q380" s="175"/>
      <c r="R380" s="414"/>
      <c r="S380" s="415"/>
      <c r="T380" s="174"/>
      <c r="U380" s="173"/>
      <c r="V380" s="173"/>
      <c r="W380" s="173"/>
      <c r="X380" s="173"/>
      <c r="Y380" s="173"/>
      <c r="Z380" s="173"/>
      <c r="AA380" s="173"/>
      <c r="AB380" s="172"/>
    </row>
    <row r="381" spans="1:28" s="171" customFormat="1">
      <c r="A381" s="209"/>
      <c r="B381" s="179">
        <v>41841</v>
      </c>
      <c r="C381" s="178">
        <f t="shared" si="2"/>
        <v>2014267</v>
      </c>
      <c r="D381" s="178" t="s">
        <v>407</v>
      </c>
      <c r="E381" s="367" t="s">
        <v>563</v>
      </c>
      <c r="F381" s="367"/>
      <c r="G381" s="372"/>
      <c r="H381" s="373"/>
      <c r="I381" s="178">
        <v>65</v>
      </c>
      <c r="J381" s="178"/>
      <c r="K381" s="178">
        <v>2</v>
      </c>
      <c r="L381" s="178">
        <v>2.5</v>
      </c>
      <c r="M381" s="177">
        <f t="shared" si="3"/>
        <v>127.5</v>
      </c>
      <c r="N381" s="277">
        <f t="shared" si="0"/>
        <v>37378.699600000036</v>
      </c>
      <c r="O381" s="176"/>
      <c r="P381" s="176"/>
      <c r="Q381" s="175"/>
      <c r="R381" s="414"/>
      <c r="S381" s="415"/>
      <c r="T381" s="174"/>
      <c r="U381" s="173"/>
      <c r="V381" s="173"/>
      <c r="W381" s="173"/>
      <c r="X381" s="173"/>
      <c r="Y381" s="173"/>
      <c r="Z381" s="173"/>
      <c r="AA381" s="173"/>
      <c r="AB381" s="172"/>
    </row>
    <row r="382" spans="1:28" s="171" customFormat="1">
      <c r="A382" s="209"/>
      <c r="B382" s="179">
        <v>41841</v>
      </c>
      <c r="C382" s="178">
        <f t="shared" si="2"/>
        <v>2014268</v>
      </c>
      <c r="D382" s="178" t="s">
        <v>591</v>
      </c>
      <c r="E382" s="367" t="s">
        <v>564</v>
      </c>
      <c r="F382" s="367"/>
      <c r="G382" s="372"/>
      <c r="H382" s="373"/>
      <c r="I382" s="178">
        <v>49</v>
      </c>
      <c r="J382" s="178"/>
      <c r="K382" s="178">
        <v>1</v>
      </c>
      <c r="L382" s="178">
        <v>1.25</v>
      </c>
      <c r="M382" s="177">
        <f t="shared" si="3"/>
        <v>47.75</v>
      </c>
      <c r="N382" s="277">
        <f t="shared" si="0"/>
        <v>37426.449600000036</v>
      </c>
      <c r="O382" s="176"/>
      <c r="P382" s="176"/>
      <c r="Q382" s="175"/>
      <c r="R382" s="414"/>
      <c r="S382" s="415"/>
      <c r="T382" s="174"/>
      <c r="U382" s="173"/>
      <c r="V382" s="173"/>
      <c r="W382" s="173"/>
      <c r="X382" s="173"/>
      <c r="Y382" s="173"/>
      <c r="Z382" s="173"/>
      <c r="AA382" s="173"/>
      <c r="AB382" s="172"/>
    </row>
    <row r="383" spans="1:28" s="171" customFormat="1">
      <c r="A383" s="209"/>
      <c r="B383" s="179">
        <v>41841</v>
      </c>
      <c r="C383" s="178">
        <f t="shared" si="2"/>
        <v>2014269</v>
      </c>
      <c r="D383" s="178" t="s">
        <v>596</v>
      </c>
      <c r="E383" s="367" t="s">
        <v>565</v>
      </c>
      <c r="F383" s="367"/>
      <c r="G383" s="372"/>
      <c r="H383" s="373"/>
      <c r="I383" s="178">
        <v>55</v>
      </c>
      <c r="J383" s="178"/>
      <c r="K383" s="178">
        <v>1</v>
      </c>
      <c r="L383" s="178">
        <v>1.25</v>
      </c>
      <c r="M383" s="177">
        <f t="shared" si="3"/>
        <v>53.75</v>
      </c>
      <c r="N383" s="277">
        <f t="shared" si="0"/>
        <v>37480.199600000036</v>
      </c>
      <c r="O383" s="176"/>
      <c r="P383" s="176"/>
      <c r="Q383" s="175"/>
      <c r="R383" s="414"/>
      <c r="S383" s="415"/>
      <c r="T383" s="174"/>
      <c r="U383" s="173"/>
      <c r="V383" s="173"/>
      <c r="W383" s="173"/>
      <c r="X383" s="173"/>
      <c r="Y383" s="173"/>
      <c r="Z383" s="173"/>
      <c r="AA383" s="173"/>
      <c r="AB383" s="172"/>
    </row>
    <row r="384" spans="1:28" s="171" customFormat="1">
      <c r="A384" s="209"/>
      <c r="B384" s="179">
        <v>41842</v>
      </c>
      <c r="C384" s="178">
        <f t="shared" si="2"/>
        <v>2014270</v>
      </c>
      <c r="D384" s="178" t="s">
        <v>597</v>
      </c>
      <c r="E384" s="367" t="s">
        <v>568</v>
      </c>
      <c r="F384" s="367"/>
      <c r="G384" s="372"/>
      <c r="H384" s="373"/>
      <c r="I384" s="178">
        <v>175</v>
      </c>
      <c r="J384" s="178"/>
      <c r="K384" s="178">
        <v>3</v>
      </c>
      <c r="L384" s="178">
        <v>3.75</v>
      </c>
      <c r="M384" s="177">
        <f t="shared" si="3"/>
        <v>521.25</v>
      </c>
      <c r="N384" s="277">
        <f t="shared" si="0"/>
        <v>38001.449600000036</v>
      </c>
      <c r="O384" s="176"/>
      <c r="P384" s="176"/>
      <c r="Q384" s="175"/>
      <c r="R384" s="368"/>
      <c r="S384" s="368"/>
      <c r="T384" s="174"/>
      <c r="U384" s="173"/>
      <c r="V384" s="173"/>
      <c r="W384" s="173"/>
      <c r="X384" s="173"/>
      <c r="Y384" s="173"/>
      <c r="Z384" s="173"/>
      <c r="AA384" s="173"/>
      <c r="AB384" s="172"/>
    </row>
    <row r="385" spans="1:28" s="171" customFormat="1">
      <c r="B385" s="179">
        <v>41842</v>
      </c>
      <c r="C385" s="178">
        <f t="shared" si="2"/>
        <v>2014271</v>
      </c>
      <c r="D385" s="178" t="s">
        <v>597</v>
      </c>
      <c r="E385" s="367" t="s">
        <v>567</v>
      </c>
      <c r="F385" s="367"/>
      <c r="G385" s="372"/>
      <c r="H385" s="373"/>
      <c r="I385" s="178">
        <v>-8.26</v>
      </c>
      <c r="J385" s="178"/>
      <c r="K385" s="178">
        <v>400</v>
      </c>
      <c r="L385" s="178">
        <v>5</v>
      </c>
      <c r="M385" s="177">
        <f t="shared" si="3"/>
        <v>-3309</v>
      </c>
      <c r="N385" s="277">
        <f t="shared" si="0"/>
        <v>34692.449600000036</v>
      </c>
      <c r="O385" s="176"/>
      <c r="P385" s="176"/>
      <c r="Q385" s="175"/>
      <c r="R385" s="368"/>
      <c r="S385" s="368"/>
      <c r="T385" s="174"/>
      <c r="U385" s="173"/>
      <c r="V385" s="173"/>
      <c r="W385" s="173"/>
      <c r="X385" s="173"/>
      <c r="Y385" s="173"/>
      <c r="Z385" s="173"/>
      <c r="AA385" s="173"/>
      <c r="AB385" s="172"/>
    </row>
    <row r="386" spans="1:28" s="171" customFormat="1">
      <c r="A386" s="209"/>
      <c r="B386" s="179">
        <v>41842</v>
      </c>
      <c r="C386" s="178">
        <f t="shared" si="2"/>
        <v>2014272</v>
      </c>
      <c r="D386" s="178" t="s">
        <v>597</v>
      </c>
      <c r="E386" s="367" t="s">
        <v>566</v>
      </c>
      <c r="F386" s="367"/>
      <c r="G386" s="372"/>
      <c r="H386" s="373"/>
      <c r="I386" s="178">
        <v>65</v>
      </c>
      <c r="J386" s="178"/>
      <c r="K386" s="178">
        <v>2</v>
      </c>
      <c r="L386" s="178">
        <v>2.5</v>
      </c>
      <c r="M386" s="177">
        <f t="shared" si="3"/>
        <v>127.5</v>
      </c>
      <c r="N386" s="277">
        <f t="shared" si="0"/>
        <v>34819.949600000036</v>
      </c>
      <c r="O386" s="176"/>
      <c r="P386" s="176"/>
      <c r="Q386" s="175"/>
      <c r="R386" s="368"/>
      <c r="S386" s="368"/>
      <c r="T386" s="174"/>
      <c r="U386" s="173"/>
      <c r="V386" s="173"/>
      <c r="W386" s="173"/>
      <c r="X386" s="173"/>
      <c r="Y386" s="173"/>
      <c r="Z386" s="173"/>
      <c r="AA386" s="173"/>
      <c r="AB386" s="172"/>
    </row>
    <row r="387" spans="1:28" s="171" customFormat="1">
      <c r="A387" s="209"/>
      <c r="B387" s="179">
        <v>41842</v>
      </c>
      <c r="C387" s="178">
        <f t="shared" si="2"/>
        <v>2014273</v>
      </c>
      <c r="D387" s="178" t="s">
        <v>599</v>
      </c>
      <c r="E387" s="367" t="s">
        <v>569</v>
      </c>
      <c r="F387" s="367"/>
      <c r="G387" s="372"/>
      <c r="H387" s="373"/>
      <c r="I387" s="178">
        <v>294</v>
      </c>
      <c r="J387" s="178"/>
      <c r="K387" s="178">
        <v>1</v>
      </c>
      <c r="L387" s="178">
        <v>1.25</v>
      </c>
      <c r="M387" s="177">
        <f t="shared" si="3"/>
        <v>292.75</v>
      </c>
      <c r="N387" s="277">
        <f t="shared" si="0"/>
        <v>35112.699600000036</v>
      </c>
      <c r="O387" s="176"/>
      <c r="P387" s="176"/>
      <c r="Q387" s="175"/>
      <c r="R387" s="368"/>
      <c r="S387" s="368"/>
      <c r="T387" s="174"/>
      <c r="U387" s="173"/>
      <c r="V387" s="173"/>
      <c r="W387" s="173"/>
      <c r="X387" s="173"/>
      <c r="Y387" s="173"/>
      <c r="Z387" s="173"/>
      <c r="AA387" s="173"/>
      <c r="AB387" s="172"/>
    </row>
    <row r="388" spans="1:28" s="171" customFormat="1">
      <c r="A388" s="209"/>
      <c r="B388" s="179">
        <v>41843</v>
      </c>
      <c r="C388" s="178">
        <f t="shared" si="2"/>
        <v>2014274</v>
      </c>
      <c r="D388" s="178" t="s">
        <v>57</v>
      </c>
      <c r="E388" s="367" t="s">
        <v>570</v>
      </c>
      <c r="F388" s="367"/>
      <c r="G388" s="372"/>
      <c r="H388" s="373"/>
      <c r="I388" s="178">
        <v>70</v>
      </c>
      <c r="J388" s="178"/>
      <c r="K388" s="178">
        <v>1</v>
      </c>
      <c r="L388" s="178">
        <v>1.25</v>
      </c>
      <c r="M388" s="177">
        <f t="shared" si="3"/>
        <v>68.75</v>
      </c>
      <c r="N388" s="277">
        <f t="shared" si="0"/>
        <v>35181.449600000036</v>
      </c>
      <c r="O388" s="176"/>
      <c r="P388" s="176"/>
      <c r="Q388" s="175"/>
      <c r="R388" s="368"/>
      <c r="S388" s="368"/>
      <c r="T388" s="174"/>
      <c r="U388" s="173"/>
      <c r="V388" s="173"/>
      <c r="W388" s="173"/>
      <c r="X388" s="173"/>
      <c r="Y388" s="173"/>
      <c r="Z388" s="173"/>
      <c r="AA388" s="173"/>
      <c r="AB388" s="172"/>
    </row>
    <row r="389" spans="1:28" s="171" customFormat="1">
      <c r="A389" s="209"/>
      <c r="B389" s="179">
        <v>41843</v>
      </c>
      <c r="C389" s="178">
        <f t="shared" si="2"/>
        <v>2014275</v>
      </c>
      <c r="D389" s="178" t="s">
        <v>600</v>
      </c>
      <c r="E389" s="367" t="s">
        <v>577</v>
      </c>
      <c r="F389" s="367"/>
      <c r="G389" s="372"/>
      <c r="H389" s="373"/>
      <c r="I389" s="178">
        <v>47</v>
      </c>
      <c r="J389" s="178"/>
      <c r="K389" s="178">
        <v>1</v>
      </c>
      <c r="L389" s="178">
        <v>1.25</v>
      </c>
      <c r="M389" s="177">
        <f t="shared" si="3"/>
        <v>45.75</v>
      </c>
      <c r="N389" s="277">
        <f t="shared" si="0"/>
        <v>35227.199600000036</v>
      </c>
      <c r="O389" s="176"/>
      <c r="P389" s="176"/>
      <c r="Q389" s="175"/>
      <c r="R389" s="368"/>
      <c r="S389" s="368"/>
      <c r="T389" s="174"/>
      <c r="U389" s="173"/>
      <c r="V389" s="173"/>
      <c r="W389" s="173"/>
      <c r="X389" s="173"/>
      <c r="Y389" s="173"/>
      <c r="Z389" s="173"/>
      <c r="AA389" s="173"/>
      <c r="AB389" s="172"/>
    </row>
    <row r="390" spans="1:28" s="171" customFormat="1">
      <c r="A390" s="209"/>
      <c r="B390" s="179">
        <v>41843</v>
      </c>
      <c r="C390" s="178">
        <f t="shared" si="2"/>
        <v>2014276</v>
      </c>
      <c r="D390" s="178" t="s">
        <v>603</v>
      </c>
      <c r="E390" s="367" t="s">
        <v>571</v>
      </c>
      <c r="F390" s="367"/>
      <c r="G390" s="372"/>
      <c r="H390" s="373"/>
      <c r="I390" s="178">
        <v>55</v>
      </c>
      <c r="J390" s="178"/>
      <c r="K390" s="178">
        <v>1</v>
      </c>
      <c r="L390" s="178">
        <v>1.25</v>
      </c>
      <c r="M390" s="177">
        <f t="shared" si="3"/>
        <v>53.75</v>
      </c>
      <c r="N390" s="277">
        <f t="shared" si="0"/>
        <v>35280.949600000036</v>
      </c>
      <c r="O390" s="176"/>
      <c r="P390" s="176"/>
      <c r="Q390" s="175"/>
      <c r="R390" s="368"/>
      <c r="S390" s="368"/>
      <c r="T390" s="174"/>
      <c r="U390" s="173"/>
      <c r="V390" s="173"/>
      <c r="W390" s="173"/>
      <c r="X390" s="173"/>
      <c r="Y390" s="173"/>
      <c r="Z390" s="173"/>
      <c r="AA390" s="173"/>
      <c r="AB390" s="172"/>
    </row>
    <row r="391" spans="1:28" s="171" customFormat="1" ht="15" customHeight="1">
      <c r="A391" s="209"/>
      <c r="B391" s="179">
        <v>41843</v>
      </c>
      <c r="C391" s="178">
        <f t="shared" si="2"/>
        <v>2014277</v>
      </c>
      <c r="D391" s="178" t="s">
        <v>57</v>
      </c>
      <c r="E391" s="447" t="s">
        <v>607</v>
      </c>
      <c r="F391" s="367"/>
      <c r="G391" s="372"/>
      <c r="H391" s="373"/>
      <c r="I391" s="178">
        <v>35</v>
      </c>
      <c r="J391" s="178"/>
      <c r="K391" s="178">
        <v>3</v>
      </c>
      <c r="L391" s="178">
        <v>3.75</v>
      </c>
      <c r="M391" s="177">
        <f t="shared" si="3"/>
        <v>101.25</v>
      </c>
      <c r="N391" s="277">
        <f t="shared" si="0"/>
        <v>35382.199600000036</v>
      </c>
      <c r="O391" s="176"/>
      <c r="P391" s="176"/>
      <c r="Q391" s="175"/>
      <c r="R391" s="368"/>
      <c r="S391" s="368"/>
      <c r="T391" s="174"/>
      <c r="U391" s="173"/>
      <c r="V391" s="173"/>
      <c r="W391" s="173"/>
      <c r="X391" s="173"/>
      <c r="Y391" s="173"/>
      <c r="Z391" s="173"/>
      <c r="AA391" s="173"/>
      <c r="AB391" s="172"/>
    </row>
    <row r="392" spans="1:28" s="171" customFormat="1">
      <c r="A392" s="203"/>
      <c r="B392" s="179">
        <v>41843</v>
      </c>
      <c r="C392" s="178">
        <v>2014278</v>
      </c>
      <c r="D392" s="178" t="s">
        <v>603</v>
      </c>
      <c r="E392" s="367" t="s">
        <v>572</v>
      </c>
      <c r="F392" s="367"/>
      <c r="G392" s="372"/>
      <c r="H392" s="373"/>
      <c r="I392" s="178">
        <v>-127.55</v>
      </c>
      <c r="J392" s="178"/>
      <c r="K392" s="178">
        <v>2</v>
      </c>
      <c r="L392" s="178">
        <v>2.5</v>
      </c>
      <c r="M392" s="177">
        <f t="shared" si="3"/>
        <v>-257.60000000000002</v>
      </c>
      <c r="N392" s="277">
        <f t="shared" si="0"/>
        <v>35124.599600000038</v>
      </c>
      <c r="O392" s="176"/>
      <c r="P392" s="176"/>
      <c r="Q392" s="175"/>
      <c r="R392" s="368"/>
      <c r="S392" s="368"/>
      <c r="T392" s="174"/>
      <c r="U392" s="173"/>
      <c r="V392" s="173"/>
      <c r="W392" s="173"/>
      <c r="X392" s="173"/>
      <c r="Y392" s="173"/>
      <c r="Z392" s="173"/>
      <c r="AA392" s="173"/>
      <c r="AB392" s="172"/>
    </row>
    <row r="393" spans="1:28">
      <c r="B393" s="194">
        <v>41843</v>
      </c>
      <c r="C393" s="193"/>
      <c r="D393" s="193" t="s">
        <v>24</v>
      </c>
      <c r="E393" s="348" t="s">
        <v>556</v>
      </c>
      <c r="F393" s="348"/>
      <c r="G393" s="348"/>
      <c r="H393" s="348"/>
      <c r="I393" s="193"/>
      <c r="J393" s="193"/>
      <c r="K393" s="193"/>
      <c r="L393" s="192"/>
      <c r="M393" s="192">
        <v>56.12</v>
      </c>
      <c r="N393" s="277">
        <f t="shared" si="0"/>
        <v>35180.71960000004</v>
      </c>
      <c r="O393" s="191"/>
      <c r="P393" s="191"/>
      <c r="Q393" s="190"/>
      <c r="R393" s="405"/>
      <c r="S393" s="405"/>
      <c r="T393" s="397"/>
      <c r="U393" s="398"/>
      <c r="V393" s="398"/>
      <c r="W393" s="398"/>
      <c r="X393" s="398"/>
      <c r="Y393" s="398"/>
      <c r="Z393" s="398"/>
      <c r="AA393" s="398"/>
      <c r="AB393" s="399"/>
    </row>
    <row r="394" spans="1:28">
      <c r="B394" s="194">
        <v>41843</v>
      </c>
      <c r="C394" s="193"/>
      <c r="D394" s="193" t="s">
        <v>20</v>
      </c>
      <c r="E394" s="348" t="s">
        <v>558</v>
      </c>
      <c r="F394" s="348"/>
      <c r="G394" s="348"/>
      <c r="H394" s="348"/>
      <c r="I394" s="193"/>
      <c r="J394" s="193"/>
      <c r="K394" s="193"/>
      <c r="L394" s="192"/>
      <c r="M394" s="192">
        <v>44.46</v>
      </c>
      <c r="N394" s="277">
        <f t="shared" si="0"/>
        <v>35225.179600000039</v>
      </c>
      <c r="O394" s="191"/>
      <c r="P394" s="191"/>
      <c r="Q394" s="190"/>
      <c r="R394" s="405"/>
      <c r="S394" s="405"/>
      <c r="T394" s="397"/>
      <c r="U394" s="398"/>
      <c r="V394" s="398"/>
      <c r="W394" s="398"/>
      <c r="X394" s="398"/>
      <c r="Y394" s="398"/>
      <c r="Z394" s="398"/>
      <c r="AA394" s="398"/>
      <c r="AB394" s="399"/>
    </row>
    <row r="395" spans="1:28">
      <c r="B395" s="194">
        <v>41843</v>
      </c>
      <c r="C395" s="193"/>
      <c r="D395" s="193" t="s">
        <v>52</v>
      </c>
      <c r="E395" s="348" t="s">
        <v>557</v>
      </c>
      <c r="F395" s="348"/>
      <c r="G395" s="348"/>
      <c r="H395" s="348"/>
      <c r="I395" s="193"/>
      <c r="J395" s="193"/>
      <c r="K395" s="193"/>
      <c r="L395" s="192"/>
      <c r="M395" s="192">
        <v>25</v>
      </c>
      <c r="N395" s="277">
        <f t="shared" si="0"/>
        <v>35250.179600000039</v>
      </c>
      <c r="O395" s="191"/>
      <c r="P395" s="191"/>
      <c r="Q395" s="190"/>
      <c r="R395" s="405"/>
      <c r="S395" s="405"/>
      <c r="T395" s="397"/>
      <c r="U395" s="398"/>
      <c r="V395" s="398"/>
      <c r="W395" s="398"/>
      <c r="X395" s="398"/>
      <c r="Y395" s="398"/>
      <c r="Z395" s="398"/>
      <c r="AA395" s="398"/>
      <c r="AB395" s="399"/>
    </row>
    <row r="396" spans="1:28">
      <c r="B396" s="194">
        <v>41845</v>
      </c>
      <c r="C396" s="193"/>
      <c r="D396" s="193" t="s">
        <v>559</v>
      </c>
      <c r="E396" s="348" t="s">
        <v>560</v>
      </c>
      <c r="F396" s="348"/>
      <c r="G396" s="348"/>
      <c r="H396" s="348"/>
      <c r="I396" s="193"/>
      <c r="J396" s="193"/>
      <c r="K396" s="193"/>
      <c r="L396" s="192"/>
      <c r="M396" s="192">
        <v>40.11</v>
      </c>
      <c r="N396" s="277">
        <f>N395+M396</f>
        <v>35290.28960000004</v>
      </c>
      <c r="O396" s="191"/>
      <c r="P396" s="191"/>
      <c r="Q396" s="190"/>
      <c r="R396" s="405"/>
      <c r="S396" s="405"/>
      <c r="T396" s="397"/>
      <c r="U396" s="398"/>
      <c r="V396" s="398"/>
      <c r="W396" s="398"/>
      <c r="X396" s="398"/>
      <c r="Y396" s="398"/>
      <c r="Z396" s="398"/>
      <c r="AA396" s="398"/>
      <c r="AB396" s="399"/>
    </row>
    <row r="397" spans="1:28" s="296" customFormat="1">
      <c r="A397" s="203"/>
      <c r="B397" s="186">
        <v>41845</v>
      </c>
      <c r="C397" s="185">
        <v>2014279</v>
      </c>
      <c r="D397" s="185" t="s">
        <v>25</v>
      </c>
      <c r="E397" s="391" t="s">
        <v>630</v>
      </c>
      <c r="F397" s="392"/>
      <c r="G397" s="217"/>
      <c r="H397" s="216"/>
      <c r="I397" s="185">
        <v>65</v>
      </c>
      <c r="J397" s="185"/>
      <c r="K397" s="185">
        <v>1</v>
      </c>
      <c r="L397" s="184">
        <v>1.25</v>
      </c>
      <c r="M397" s="177">
        <f>((I397*K397)-L397)</f>
        <v>63.75</v>
      </c>
      <c r="N397" s="277">
        <f>N396+M397</f>
        <v>35354.03960000004</v>
      </c>
      <c r="O397" s="208"/>
      <c r="P397" s="208"/>
      <c r="Q397" s="207"/>
      <c r="R397" s="452"/>
      <c r="S397" s="453"/>
      <c r="T397" s="386"/>
      <c r="U397" s="387"/>
      <c r="V397" s="387"/>
      <c r="W397" s="387"/>
      <c r="X397" s="387"/>
      <c r="Y397" s="387"/>
      <c r="Z397" s="387"/>
      <c r="AA397" s="387"/>
      <c r="AB397" s="388"/>
    </row>
    <row r="398" spans="1:28" s="296" customFormat="1">
      <c r="A398" s="203"/>
      <c r="B398" s="186">
        <v>41845</v>
      </c>
      <c r="C398" s="185">
        <f>C397+1</f>
        <v>2014280</v>
      </c>
      <c r="D398" s="185" t="s">
        <v>110</v>
      </c>
      <c r="E398" s="391" t="s">
        <v>634</v>
      </c>
      <c r="F398" s="392"/>
      <c r="G398" s="391" t="s">
        <v>633</v>
      </c>
      <c r="H398" s="392"/>
      <c r="I398" s="185">
        <v>-360</v>
      </c>
      <c r="J398" s="185"/>
      <c r="K398" s="185">
        <v>1</v>
      </c>
      <c r="L398" s="184">
        <v>1.25</v>
      </c>
      <c r="M398" s="177">
        <f>((I398*K398)-L398)</f>
        <v>-361.25</v>
      </c>
      <c r="N398" s="277">
        <f t="shared" ref="N398:N461" si="4">N397+M398</f>
        <v>34992.78960000004</v>
      </c>
      <c r="O398" s="208"/>
      <c r="P398" s="208"/>
      <c r="Q398" s="207"/>
      <c r="R398" s="215"/>
      <c r="S398" s="214"/>
      <c r="T398" s="206"/>
      <c r="U398" s="205"/>
      <c r="V398" s="205"/>
      <c r="W398" s="205"/>
      <c r="X398" s="205"/>
      <c r="Y398" s="205"/>
      <c r="Z398" s="205"/>
      <c r="AA398" s="205"/>
      <c r="AB398" s="204"/>
    </row>
    <row r="399" spans="1:28" s="296" customFormat="1">
      <c r="A399" s="203"/>
      <c r="B399" s="186">
        <v>41845</v>
      </c>
      <c r="C399" s="185">
        <f>C398+1</f>
        <v>2014281</v>
      </c>
      <c r="D399" s="185" t="s">
        <v>36</v>
      </c>
      <c r="E399" s="391" t="s">
        <v>639</v>
      </c>
      <c r="F399" s="392"/>
      <c r="G399" s="391"/>
      <c r="H399" s="392"/>
      <c r="I399" s="185">
        <v>48</v>
      </c>
      <c r="J399" s="185"/>
      <c r="K399" s="185">
        <v>2</v>
      </c>
      <c r="L399" s="184">
        <v>2.5</v>
      </c>
      <c r="M399" s="177">
        <f>((I399*K399)-L399)</f>
        <v>93.5</v>
      </c>
      <c r="N399" s="277">
        <f t="shared" si="4"/>
        <v>35086.28960000004</v>
      </c>
      <c r="O399" s="208"/>
      <c r="P399" s="208"/>
      <c r="Q399" s="207"/>
      <c r="R399" s="215"/>
      <c r="S399" s="214"/>
      <c r="T399" s="206"/>
      <c r="U399" s="205"/>
      <c r="V399" s="205"/>
      <c r="W399" s="205"/>
      <c r="X399" s="205"/>
      <c r="Y399" s="205"/>
      <c r="Z399" s="205"/>
      <c r="AA399" s="205"/>
      <c r="AB399" s="204"/>
    </row>
    <row r="400" spans="1:28">
      <c r="A400" s="203"/>
      <c r="B400" s="179">
        <v>41845</v>
      </c>
      <c r="C400" s="178">
        <f t="shared" ref="C400:C422" si="5">C399+1</f>
        <v>2014282</v>
      </c>
      <c r="D400" s="178" t="s">
        <v>179</v>
      </c>
      <c r="E400" s="372" t="s">
        <v>573</v>
      </c>
      <c r="F400" s="373"/>
      <c r="G400" s="372"/>
      <c r="H400" s="373"/>
      <c r="I400" s="178">
        <v>165</v>
      </c>
      <c r="J400" s="178"/>
      <c r="K400" s="178">
        <v>1</v>
      </c>
      <c r="L400" s="178">
        <v>1.25</v>
      </c>
      <c r="M400" s="177">
        <f>((I400*K400)-L400)</f>
        <v>163.75</v>
      </c>
      <c r="N400" s="277">
        <f t="shared" si="4"/>
        <v>35250.03960000004</v>
      </c>
      <c r="O400" s="176"/>
      <c r="P400" s="176"/>
      <c r="Q400" s="175"/>
      <c r="R400" s="368"/>
      <c r="S400" s="368"/>
      <c r="T400" s="369"/>
      <c r="U400" s="370"/>
      <c r="V400" s="370"/>
      <c r="W400" s="370"/>
      <c r="X400" s="370"/>
      <c r="Y400" s="370"/>
      <c r="Z400" s="173"/>
      <c r="AA400" s="173"/>
      <c r="AB400" s="172"/>
    </row>
    <row r="401" spans="1:28">
      <c r="A401" s="209"/>
      <c r="B401" s="179">
        <v>41845</v>
      </c>
      <c r="C401" s="178">
        <f t="shared" si="5"/>
        <v>2014283</v>
      </c>
      <c r="D401" s="178" t="s">
        <v>449</v>
      </c>
      <c r="E401" s="372" t="s">
        <v>574</v>
      </c>
      <c r="F401" s="373"/>
      <c r="G401" s="372"/>
      <c r="H401" s="373"/>
      <c r="I401" s="178">
        <v>30</v>
      </c>
      <c r="J401" s="178"/>
      <c r="K401" s="178">
        <v>2</v>
      </c>
      <c r="L401" s="178">
        <v>2.5</v>
      </c>
      <c r="M401" s="177">
        <f t="shared" ref="M401:M467" si="6">((I401*K401)-L401)</f>
        <v>57.5</v>
      </c>
      <c r="N401" s="277">
        <f t="shared" si="4"/>
        <v>35307.53960000004</v>
      </c>
      <c r="O401" s="176"/>
      <c r="P401" s="176"/>
      <c r="Q401" s="175"/>
      <c r="R401" s="368"/>
      <c r="S401" s="368"/>
      <c r="T401" s="369"/>
      <c r="U401" s="370"/>
      <c r="V401" s="370"/>
      <c r="W401" s="370"/>
      <c r="X401" s="370"/>
      <c r="Y401" s="370"/>
      <c r="Z401" s="173"/>
      <c r="AA401" s="173"/>
      <c r="AB401" s="172"/>
    </row>
    <row r="402" spans="1:28">
      <c r="B402" s="179">
        <v>41845</v>
      </c>
      <c r="C402" s="178">
        <f t="shared" si="5"/>
        <v>2014284</v>
      </c>
      <c r="D402" s="178" t="s">
        <v>44</v>
      </c>
      <c r="E402" s="367" t="s">
        <v>582</v>
      </c>
      <c r="F402" s="367"/>
      <c r="G402" s="372"/>
      <c r="H402" s="373"/>
      <c r="I402" s="178">
        <v>-24.13</v>
      </c>
      <c r="J402" s="178"/>
      <c r="K402" s="178">
        <v>50</v>
      </c>
      <c r="L402" s="178">
        <v>5</v>
      </c>
      <c r="M402" s="177">
        <f t="shared" si="6"/>
        <v>-1211.5</v>
      </c>
      <c r="N402" s="277">
        <f t="shared" si="4"/>
        <v>34096.03960000004</v>
      </c>
      <c r="O402" s="176"/>
      <c r="P402" s="176"/>
      <c r="Q402" s="175"/>
      <c r="R402" s="368"/>
      <c r="S402" s="368"/>
      <c r="T402" s="369"/>
      <c r="U402" s="370"/>
      <c r="V402" s="370"/>
      <c r="W402" s="370"/>
      <c r="X402" s="370"/>
      <c r="Y402" s="370"/>
      <c r="Z402" s="370"/>
      <c r="AA402" s="370"/>
      <c r="AB402" s="371"/>
    </row>
    <row r="403" spans="1:28">
      <c r="A403" s="209"/>
      <c r="B403" s="179">
        <v>41845</v>
      </c>
      <c r="C403" s="178">
        <f t="shared" si="5"/>
        <v>2014285</v>
      </c>
      <c r="D403" s="178" t="s">
        <v>605</v>
      </c>
      <c r="E403" s="367" t="s">
        <v>583</v>
      </c>
      <c r="F403" s="367"/>
      <c r="G403" s="372"/>
      <c r="H403" s="373"/>
      <c r="I403" s="178">
        <v>120</v>
      </c>
      <c r="J403" s="178"/>
      <c r="K403" s="178">
        <v>1</v>
      </c>
      <c r="L403" s="178">
        <v>1.25</v>
      </c>
      <c r="M403" s="177">
        <f t="shared" si="6"/>
        <v>118.75</v>
      </c>
      <c r="N403" s="277">
        <f t="shared" si="4"/>
        <v>34214.78960000004</v>
      </c>
      <c r="O403" s="176"/>
      <c r="P403" s="176"/>
      <c r="Q403" s="175"/>
      <c r="R403" s="368"/>
      <c r="S403" s="368"/>
      <c r="T403" s="369"/>
      <c r="U403" s="370"/>
      <c r="V403" s="370"/>
      <c r="W403" s="370"/>
      <c r="X403" s="370"/>
      <c r="Y403" s="370"/>
      <c r="Z403" s="370"/>
      <c r="AA403" s="370"/>
      <c r="AB403" s="371"/>
    </row>
    <row r="404" spans="1:28">
      <c r="A404" s="209"/>
      <c r="B404" s="179">
        <v>41845</v>
      </c>
      <c r="C404" s="178">
        <f t="shared" si="5"/>
        <v>2014286</v>
      </c>
      <c r="D404" s="178" t="s">
        <v>605</v>
      </c>
      <c r="E404" s="367" t="s">
        <v>584</v>
      </c>
      <c r="F404" s="367"/>
      <c r="G404" s="367"/>
      <c r="H404" s="367"/>
      <c r="I404" s="178">
        <v>205</v>
      </c>
      <c r="J404" s="178"/>
      <c r="K404" s="178">
        <v>2</v>
      </c>
      <c r="L404" s="178">
        <v>2.5</v>
      </c>
      <c r="M404" s="177">
        <f t="shared" si="6"/>
        <v>407.5</v>
      </c>
      <c r="N404" s="277">
        <f t="shared" si="4"/>
        <v>34622.28960000004</v>
      </c>
      <c r="O404" s="176"/>
      <c r="P404" s="176"/>
      <c r="Q404" s="175"/>
      <c r="R404" s="368"/>
      <c r="S404" s="368"/>
      <c r="T404" s="369"/>
      <c r="U404" s="370"/>
      <c r="V404" s="370"/>
      <c r="W404" s="370"/>
      <c r="X404" s="370"/>
      <c r="Y404" s="370"/>
      <c r="Z404" s="370"/>
      <c r="AA404" s="370"/>
      <c r="AB404" s="371"/>
    </row>
    <row r="405" spans="1:28">
      <c r="B405" s="179">
        <v>41845</v>
      </c>
      <c r="C405" s="178">
        <f t="shared" si="5"/>
        <v>2014287</v>
      </c>
      <c r="D405" s="178" t="s">
        <v>605</v>
      </c>
      <c r="E405" s="367" t="s">
        <v>585</v>
      </c>
      <c r="F405" s="367"/>
      <c r="G405" s="367"/>
      <c r="H405" s="367"/>
      <c r="I405" s="178">
        <v>-16</v>
      </c>
      <c r="J405" s="178"/>
      <c r="K405" s="178">
        <v>200</v>
      </c>
      <c r="L405" s="178">
        <v>5</v>
      </c>
      <c r="M405" s="177">
        <f t="shared" si="6"/>
        <v>-3205</v>
      </c>
      <c r="N405" s="277">
        <f t="shared" si="4"/>
        <v>31417.28960000004</v>
      </c>
      <c r="O405" s="176"/>
      <c r="P405" s="176"/>
      <c r="Q405" s="175"/>
      <c r="R405" s="368"/>
      <c r="S405" s="368"/>
      <c r="T405" s="369"/>
      <c r="U405" s="370"/>
      <c r="V405" s="370"/>
      <c r="W405" s="370"/>
      <c r="X405" s="370"/>
      <c r="Y405" s="370"/>
      <c r="Z405" s="173"/>
      <c r="AA405" s="173"/>
      <c r="AB405" s="172"/>
    </row>
    <row r="406" spans="1:28">
      <c r="B406" s="179">
        <v>41845</v>
      </c>
      <c r="C406" s="178">
        <f t="shared" si="5"/>
        <v>2014288</v>
      </c>
      <c r="D406" s="178" t="s">
        <v>606</v>
      </c>
      <c r="E406" s="367" t="s">
        <v>586</v>
      </c>
      <c r="F406" s="367"/>
      <c r="G406" s="367"/>
      <c r="H406" s="367"/>
      <c r="I406" s="178">
        <v>-7.76</v>
      </c>
      <c r="J406" s="178"/>
      <c r="K406" s="178">
        <v>200</v>
      </c>
      <c r="L406" s="178">
        <v>5</v>
      </c>
      <c r="M406" s="177">
        <f t="shared" si="6"/>
        <v>-1557</v>
      </c>
      <c r="N406" s="277">
        <f t="shared" si="4"/>
        <v>29860.28960000004</v>
      </c>
      <c r="O406" s="176"/>
      <c r="P406" s="176"/>
      <c r="Q406" s="175"/>
      <c r="R406" s="368"/>
      <c r="S406" s="368"/>
      <c r="T406" s="369"/>
      <c r="U406" s="370"/>
      <c r="V406" s="370"/>
      <c r="W406" s="370"/>
      <c r="X406" s="370"/>
      <c r="Y406" s="370"/>
      <c r="Z406" s="370"/>
      <c r="AA406" s="370"/>
      <c r="AB406" s="371"/>
    </row>
    <row r="407" spans="1:28">
      <c r="B407" s="179">
        <v>41845</v>
      </c>
      <c r="C407" s="178">
        <f t="shared" si="5"/>
        <v>2014289</v>
      </c>
      <c r="D407" s="178" t="s">
        <v>85</v>
      </c>
      <c r="E407" s="367" t="s">
        <v>587</v>
      </c>
      <c r="F407" s="367"/>
      <c r="G407" s="367"/>
      <c r="H407" s="367"/>
      <c r="I407" s="178">
        <v>510</v>
      </c>
      <c r="J407" s="178"/>
      <c r="K407" s="178">
        <v>1</v>
      </c>
      <c r="L407" s="178">
        <v>1.25</v>
      </c>
      <c r="M407" s="177">
        <f t="shared" si="6"/>
        <v>508.75</v>
      </c>
      <c r="N407" s="277">
        <f t="shared" si="4"/>
        <v>30369.03960000004</v>
      </c>
      <c r="O407" s="176"/>
      <c r="P407" s="176"/>
      <c r="Q407" s="175"/>
      <c r="R407" s="368"/>
      <c r="S407" s="368"/>
      <c r="T407" s="369"/>
      <c r="U407" s="370"/>
      <c r="V407" s="370"/>
      <c r="W407" s="370"/>
      <c r="X407" s="370"/>
      <c r="Y407" s="370"/>
      <c r="Z407" s="173"/>
      <c r="AA407" s="173"/>
      <c r="AB407" s="172"/>
    </row>
    <row r="408" spans="1:28">
      <c r="B408" s="179">
        <v>41845</v>
      </c>
      <c r="C408" s="178">
        <f t="shared" si="5"/>
        <v>2014290</v>
      </c>
      <c r="D408" s="178" t="s">
        <v>57</v>
      </c>
      <c r="E408" s="367" t="s">
        <v>601</v>
      </c>
      <c r="F408" s="367"/>
      <c r="G408" s="367"/>
      <c r="H408" s="367"/>
      <c r="I408" s="178">
        <v>-13.18</v>
      </c>
      <c r="J408" s="178"/>
      <c r="K408" s="178">
        <v>300</v>
      </c>
      <c r="L408" s="178">
        <v>5</v>
      </c>
      <c r="M408" s="177">
        <f t="shared" si="6"/>
        <v>-3959</v>
      </c>
      <c r="N408" s="277">
        <f t="shared" si="4"/>
        <v>26410.03960000004</v>
      </c>
      <c r="O408" s="176"/>
      <c r="P408" s="176"/>
      <c r="Q408" s="175"/>
      <c r="R408" s="368"/>
      <c r="S408" s="368"/>
      <c r="T408" s="369"/>
      <c r="U408" s="370"/>
      <c r="V408" s="370"/>
      <c r="W408" s="370"/>
      <c r="X408" s="370"/>
      <c r="Y408" s="370"/>
      <c r="Z408" s="173"/>
      <c r="AA408" s="173"/>
      <c r="AB408" s="172"/>
    </row>
    <row r="409" spans="1:28">
      <c r="B409" s="179">
        <v>41845</v>
      </c>
      <c r="C409" s="178">
        <f t="shared" si="5"/>
        <v>2014291</v>
      </c>
      <c r="D409" s="178" t="s">
        <v>595</v>
      </c>
      <c r="E409" s="372" t="s">
        <v>604</v>
      </c>
      <c r="F409" s="373"/>
      <c r="G409" s="367"/>
      <c r="H409" s="367"/>
      <c r="I409" s="178">
        <v>505</v>
      </c>
      <c r="J409" s="178"/>
      <c r="K409" s="178">
        <v>2</v>
      </c>
      <c r="L409" s="178">
        <v>2.5</v>
      </c>
      <c r="M409" s="177">
        <f t="shared" si="6"/>
        <v>1007.5</v>
      </c>
      <c r="N409" s="277">
        <f t="shared" si="4"/>
        <v>27417.53960000004</v>
      </c>
      <c r="O409" s="176"/>
      <c r="P409" s="176"/>
      <c r="Q409" s="175"/>
      <c r="R409" s="368"/>
      <c r="S409" s="368"/>
      <c r="T409" s="369"/>
      <c r="U409" s="370"/>
      <c r="V409" s="370"/>
      <c r="W409" s="370"/>
      <c r="X409" s="370"/>
      <c r="Y409" s="370"/>
      <c r="Z409" s="370"/>
      <c r="AA409" s="370"/>
      <c r="AB409" s="371"/>
    </row>
    <row r="410" spans="1:28">
      <c r="B410" s="189">
        <v>41845</v>
      </c>
      <c r="C410" s="188">
        <f t="shared" si="5"/>
        <v>2014292</v>
      </c>
      <c r="D410" s="188" t="s">
        <v>608</v>
      </c>
      <c r="E410" s="419" t="s">
        <v>609</v>
      </c>
      <c r="F410" s="419"/>
      <c r="G410" s="419"/>
      <c r="H410" s="419"/>
      <c r="I410" s="188">
        <v>-12.65</v>
      </c>
      <c r="J410" s="188"/>
      <c r="K410" s="188">
        <v>300</v>
      </c>
      <c r="L410" s="188">
        <v>5</v>
      </c>
      <c r="M410" s="187">
        <f t="shared" si="6"/>
        <v>-3800</v>
      </c>
      <c r="N410" s="277">
        <f t="shared" si="4"/>
        <v>23617.53960000004</v>
      </c>
      <c r="O410" s="202"/>
      <c r="P410" s="202"/>
      <c r="Q410" s="201"/>
      <c r="R410" s="420"/>
      <c r="S410" s="420"/>
      <c r="T410" s="421"/>
      <c r="U410" s="422"/>
      <c r="V410" s="422"/>
      <c r="W410" s="422"/>
      <c r="X410" s="422"/>
      <c r="Y410" s="422"/>
      <c r="Z410" s="422"/>
      <c r="AA410" s="422"/>
      <c r="AB410" s="423"/>
    </row>
    <row r="411" spans="1:28">
      <c r="A411" s="209"/>
      <c r="B411" s="186">
        <v>41845</v>
      </c>
      <c r="C411" s="185">
        <f t="shared" si="5"/>
        <v>2014293</v>
      </c>
      <c r="D411" s="185" t="s">
        <v>608</v>
      </c>
      <c r="E411" s="384" t="s">
        <v>610</v>
      </c>
      <c r="F411" s="384"/>
      <c r="G411" s="384"/>
      <c r="H411" s="384"/>
      <c r="I411" s="185">
        <v>56</v>
      </c>
      <c r="J411" s="185"/>
      <c r="K411" s="185">
        <v>2</v>
      </c>
      <c r="L411" s="185">
        <v>2.5</v>
      </c>
      <c r="M411" s="184">
        <f t="shared" si="6"/>
        <v>109.5</v>
      </c>
      <c r="N411" s="277">
        <f t="shared" si="4"/>
        <v>23727.03960000004</v>
      </c>
      <c r="O411" s="208"/>
      <c r="P411" s="208"/>
      <c r="Q411" s="207"/>
      <c r="R411" s="385"/>
      <c r="S411" s="385"/>
      <c r="T411" s="386"/>
      <c r="U411" s="387"/>
      <c r="V411" s="387"/>
      <c r="W411" s="387"/>
      <c r="X411" s="387"/>
      <c r="Y411" s="387"/>
      <c r="Z411" s="387"/>
      <c r="AA411" s="387"/>
      <c r="AB411" s="388"/>
    </row>
    <row r="412" spans="1:28">
      <c r="A412" s="209"/>
      <c r="B412" s="278">
        <v>41845</v>
      </c>
      <c r="C412" s="279">
        <f t="shared" si="5"/>
        <v>2014294</v>
      </c>
      <c r="D412" s="279" t="s">
        <v>614</v>
      </c>
      <c r="E412" s="413" t="s">
        <v>613</v>
      </c>
      <c r="F412" s="413"/>
      <c r="G412" s="413"/>
      <c r="H412" s="413"/>
      <c r="I412" s="279">
        <v>-215</v>
      </c>
      <c r="J412" s="279"/>
      <c r="K412" s="279">
        <v>1</v>
      </c>
      <c r="L412" s="279">
        <v>1.25</v>
      </c>
      <c r="M412" s="280">
        <f t="shared" si="6"/>
        <v>-216.25</v>
      </c>
      <c r="N412" s="277">
        <f t="shared" si="4"/>
        <v>23510.78960000004</v>
      </c>
      <c r="O412" s="281"/>
      <c r="P412" s="281"/>
      <c r="Q412" s="282"/>
      <c r="R412" s="448"/>
      <c r="S412" s="448"/>
      <c r="T412" s="449"/>
      <c r="U412" s="450"/>
      <c r="V412" s="450"/>
      <c r="W412" s="450"/>
      <c r="X412" s="450"/>
      <c r="Y412" s="450"/>
      <c r="Z412" s="450"/>
      <c r="AA412" s="450"/>
      <c r="AB412" s="451"/>
    </row>
    <row r="413" spans="1:28">
      <c r="A413" s="209"/>
      <c r="B413" s="186">
        <v>41845</v>
      </c>
      <c r="C413" s="185">
        <f t="shared" si="5"/>
        <v>2014295</v>
      </c>
      <c r="D413" s="185" t="s">
        <v>47</v>
      </c>
      <c r="E413" s="384" t="s">
        <v>631</v>
      </c>
      <c r="F413" s="384"/>
      <c r="G413" s="384"/>
      <c r="H413" s="384"/>
      <c r="I413" s="185">
        <v>55</v>
      </c>
      <c r="J413" s="185"/>
      <c r="K413" s="185">
        <v>1</v>
      </c>
      <c r="L413" s="185">
        <v>1.25</v>
      </c>
      <c r="M413" s="184">
        <f t="shared" si="6"/>
        <v>53.75</v>
      </c>
      <c r="N413" s="277">
        <f t="shared" si="4"/>
        <v>23564.53960000004</v>
      </c>
      <c r="O413" s="208"/>
      <c r="P413" s="208"/>
      <c r="Q413" s="207"/>
      <c r="R413" s="385"/>
      <c r="S413" s="385"/>
      <c r="T413" s="386"/>
      <c r="U413" s="387"/>
      <c r="V413" s="387"/>
      <c r="W413" s="387"/>
      <c r="X413" s="387"/>
      <c r="Y413" s="387"/>
      <c r="Z413" s="387"/>
      <c r="AA413" s="387"/>
      <c r="AB413" s="388"/>
    </row>
    <row r="414" spans="1:28">
      <c r="A414" s="209"/>
      <c r="B414" s="186">
        <v>41845</v>
      </c>
      <c r="C414" s="185">
        <f t="shared" si="5"/>
        <v>2014296</v>
      </c>
      <c r="D414" s="185" t="s">
        <v>25</v>
      </c>
      <c r="E414" s="384" t="s">
        <v>643</v>
      </c>
      <c r="F414" s="384"/>
      <c r="G414" s="384"/>
      <c r="H414" s="384"/>
      <c r="I414" s="185">
        <v>90</v>
      </c>
      <c r="J414" s="185"/>
      <c r="K414" s="185">
        <v>1</v>
      </c>
      <c r="L414" s="185">
        <v>1.25</v>
      </c>
      <c r="M414" s="184">
        <f t="shared" si="6"/>
        <v>88.75</v>
      </c>
      <c r="N414" s="277">
        <f t="shared" si="4"/>
        <v>23653.28960000004</v>
      </c>
      <c r="O414" s="208"/>
      <c r="P414" s="208"/>
      <c r="Q414" s="207"/>
      <c r="R414" s="385"/>
      <c r="S414" s="385"/>
      <c r="T414" s="386"/>
      <c r="U414" s="387"/>
      <c r="V414" s="387"/>
      <c r="W414" s="387"/>
      <c r="X414" s="387"/>
      <c r="Y414" s="387"/>
      <c r="Z414" s="387"/>
      <c r="AA414" s="387"/>
      <c r="AB414" s="388"/>
    </row>
    <row r="415" spans="1:28">
      <c r="B415" s="179">
        <v>41845</v>
      </c>
      <c r="C415" s="178">
        <f>C414+1</f>
        <v>2014297</v>
      </c>
      <c r="D415" s="178" t="s">
        <v>52</v>
      </c>
      <c r="E415" s="367" t="s">
        <v>632</v>
      </c>
      <c r="F415" s="367"/>
      <c r="G415" s="367"/>
      <c r="H415" s="367"/>
      <c r="I415" s="178">
        <v>54.94</v>
      </c>
      <c r="J415" s="178"/>
      <c r="K415" s="178">
        <v>100</v>
      </c>
      <c r="L415" s="178">
        <v>5</v>
      </c>
      <c r="M415" s="177">
        <f t="shared" si="6"/>
        <v>5489</v>
      </c>
      <c r="N415" s="277">
        <f>N414+M415</f>
        <v>29142.28960000004</v>
      </c>
      <c r="O415" s="176"/>
      <c r="P415" s="176"/>
      <c r="Q415" s="175"/>
      <c r="R415" s="368"/>
      <c r="S415" s="368"/>
      <c r="T415" s="369"/>
      <c r="U415" s="370"/>
      <c r="V415" s="370"/>
      <c r="W415" s="370"/>
      <c r="X415" s="370"/>
      <c r="Y415" s="370"/>
      <c r="Z415" s="370"/>
      <c r="AA415" s="370"/>
      <c r="AB415" s="371"/>
    </row>
    <row r="416" spans="1:28">
      <c r="A416" s="209"/>
      <c r="B416" s="186">
        <v>41845</v>
      </c>
      <c r="C416" s="185">
        <f t="shared" si="5"/>
        <v>2014298</v>
      </c>
      <c r="D416" s="185" t="s">
        <v>20</v>
      </c>
      <c r="E416" s="384" t="s">
        <v>635</v>
      </c>
      <c r="F416" s="384"/>
      <c r="G416" s="384"/>
      <c r="H416" s="384"/>
      <c r="I416" s="185">
        <v>46</v>
      </c>
      <c r="J416" s="185"/>
      <c r="K416" s="185">
        <v>1</v>
      </c>
      <c r="L416" s="185">
        <v>1.25</v>
      </c>
      <c r="M416" s="184">
        <f t="shared" si="6"/>
        <v>44.75</v>
      </c>
      <c r="N416" s="277">
        <f t="shared" si="4"/>
        <v>29187.03960000004</v>
      </c>
      <c r="O416" s="208"/>
      <c r="P416" s="208"/>
      <c r="Q416" s="207"/>
      <c r="R416" s="385"/>
      <c r="S416" s="385"/>
      <c r="T416" s="386"/>
      <c r="U416" s="387"/>
      <c r="V416" s="387"/>
      <c r="W416" s="387"/>
      <c r="X416" s="387"/>
      <c r="Y416" s="387"/>
      <c r="Z416" s="387"/>
      <c r="AA416" s="387"/>
      <c r="AB416" s="388"/>
    </row>
    <row r="417" spans="1:28">
      <c r="A417" s="209"/>
      <c r="B417" s="186">
        <v>41845</v>
      </c>
      <c r="C417" s="185">
        <f t="shared" si="5"/>
        <v>2014299</v>
      </c>
      <c r="D417" s="185" t="s">
        <v>20</v>
      </c>
      <c r="E417" s="384" t="s">
        <v>636</v>
      </c>
      <c r="F417" s="384"/>
      <c r="G417" s="384"/>
      <c r="H417" s="384"/>
      <c r="I417" s="185">
        <v>44</v>
      </c>
      <c r="J417" s="185"/>
      <c r="K417" s="185">
        <v>3</v>
      </c>
      <c r="L417" s="185">
        <v>3.75</v>
      </c>
      <c r="M417" s="184">
        <f t="shared" si="6"/>
        <v>128.25</v>
      </c>
      <c r="N417" s="277">
        <f t="shared" si="4"/>
        <v>29315.28960000004</v>
      </c>
      <c r="O417" s="208"/>
      <c r="P417" s="208"/>
      <c r="Q417" s="207"/>
      <c r="R417" s="385"/>
      <c r="S417" s="385"/>
      <c r="T417" s="386"/>
      <c r="U417" s="387"/>
      <c r="V417" s="387"/>
      <c r="W417" s="387"/>
      <c r="X417" s="387"/>
      <c r="Y417" s="387"/>
      <c r="Z417" s="387"/>
      <c r="AA417" s="387"/>
      <c r="AB417" s="388"/>
    </row>
    <row r="418" spans="1:28">
      <c r="B418" s="189">
        <v>41845</v>
      </c>
      <c r="C418" s="188">
        <f t="shared" si="5"/>
        <v>2014300</v>
      </c>
      <c r="D418" s="188" t="s">
        <v>22</v>
      </c>
      <c r="E418" s="419" t="s">
        <v>637</v>
      </c>
      <c r="F418" s="419"/>
      <c r="G418" s="419"/>
      <c r="H418" s="419"/>
      <c r="I418" s="188">
        <v>37.799999999999997</v>
      </c>
      <c r="J418" s="188"/>
      <c r="K418" s="188">
        <v>100</v>
      </c>
      <c r="L418" s="188">
        <v>5</v>
      </c>
      <c r="M418" s="187">
        <f t="shared" si="6"/>
        <v>3774.9999999999995</v>
      </c>
      <c r="N418" s="277">
        <f t="shared" si="4"/>
        <v>33090.28960000004</v>
      </c>
      <c r="O418" s="202"/>
      <c r="P418" s="202"/>
      <c r="Q418" s="201"/>
      <c r="R418" s="420"/>
      <c r="S418" s="420"/>
      <c r="T418" s="421"/>
      <c r="U418" s="422"/>
      <c r="V418" s="422"/>
      <c r="W418" s="422"/>
      <c r="X418" s="422"/>
      <c r="Y418" s="422"/>
      <c r="Z418" s="422"/>
      <c r="AA418" s="422"/>
      <c r="AB418" s="423"/>
    </row>
    <row r="419" spans="1:28">
      <c r="A419" s="209"/>
      <c r="B419" s="186">
        <v>41845</v>
      </c>
      <c r="C419" s="185">
        <f t="shared" si="5"/>
        <v>2014301</v>
      </c>
      <c r="D419" s="185" t="s">
        <v>22</v>
      </c>
      <c r="E419" s="384" t="s">
        <v>638</v>
      </c>
      <c r="F419" s="384"/>
      <c r="G419" s="384"/>
      <c r="H419" s="384"/>
      <c r="I419" s="185">
        <v>75</v>
      </c>
      <c r="J419" s="185"/>
      <c r="K419" s="185">
        <v>1</v>
      </c>
      <c r="L419" s="185">
        <v>1.25</v>
      </c>
      <c r="M419" s="184">
        <f t="shared" si="6"/>
        <v>73.75</v>
      </c>
      <c r="N419" s="277">
        <f t="shared" si="4"/>
        <v>33164.03960000004</v>
      </c>
      <c r="O419" s="208"/>
      <c r="P419" s="208"/>
      <c r="Q419" s="207"/>
      <c r="R419" s="385"/>
      <c r="S419" s="385"/>
      <c r="T419" s="386"/>
      <c r="U419" s="387"/>
      <c r="V419" s="387"/>
      <c r="W419" s="387"/>
      <c r="X419" s="387"/>
      <c r="Y419" s="387"/>
      <c r="Z419" s="387"/>
      <c r="AA419" s="387"/>
      <c r="AB419" s="388"/>
    </row>
    <row r="420" spans="1:28">
      <c r="A420" s="209"/>
      <c r="B420" s="186">
        <v>41845</v>
      </c>
      <c r="C420" s="185">
        <f t="shared" si="5"/>
        <v>2014302</v>
      </c>
      <c r="D420" s="185" t="s">
        <v>31</v>
      </c>
      <c r="E420" s="384" t="s">
        <v>640</v>
      </c>
      <c r="F420" s="384"/>
      <c r="G420" s="384"/>
      <c r="H420" s="384"/>
      <c r="I420" s="185">
        <v>35</v>
      </c>
      <c r="J420" s="185"/>
      <c r="K420" s="185">
        <v>2</v>
      </c>
      <c r="L420" s="185">
        <v>2.5</v>
      </c>
      <c r="M420" s="184">
        <f t="shared" si="6"/>
        <v>67.5</v>
      </c>
      <c r="N420" s="277">
        <f t="shared" si="4"/>
        <v>33231.53960000004</v>
      </c>
      <c r="O420" s="208"/>
      <c r="P420" s="208"/>
      <c r="Q420" s="207"/>
      <c r="R420" s="385"/>
      <c r="S420" s="385"/>
      <c r="T420" s="386"/>
      <c r="U420" s="387"/>
      <c r="V420" s="387"/>
      <c r="W420" s="387"/>
      <c r="X420" s="387"/>
      <c r="Y420" s="387"/>
      <c r="Z420" s="387"/>
      <c r="AA420" s="387"/>
      <c r="AB420" s="388"/>
    </row>
    <row r="421" spans="1:28">
      <c r="B421" s="179">
        <v>41845</v>
      </c>
      <c r="C421" s="178">
        <f t="shared" si="5"/>
        <v>2014303</v>
      </c>
      <c r="D421" s="178" t="s">
        <v>39</v>
      </c>
      <c r="E421" s="367" t="s">
        <v>641</v>
      </c>
      <c r="F421" s="367"/>
      <c r="G421" s="367"/>
      <c r="H421" s="367"/>
      <c r="I421" s="178">
        <v>16.72</v>
      </c>
      <c r="J421" s="178"/>
      <c r="K421" s="178">
        <v>200</v>
      </c>
      <c r="L421" s="178">
        <v>5</v>
      </c>
      <c r="M421" s="177">
        <f t="shared" si="6"/>
        <v>3339</v>
      </c>
      <c r="N421" s="277">
        <f t="shared" si="4"/>
        <v>36570.53960000004</v>
      </c>
      <c r="O421" s="176"/>
      <c r="P421" s="176"/>
      <c r="Q421" s="175"/>
      <c r="R421" s="368"/>
      <c r="S421" s="368"/>
      <c r="T421" s="369"/>
      <c r="U421" s="370"/>
      <c r="V421" s="370"/>
      <c r="W421" s="370"/>
      <c r="X421" s="370"/>
      <c r="Y421" s="370"/>
      <c r="Z421" s="370"/>
      <c r="AA421" s="370"/>
      <c r="AB421" s="371"/>
    </row>
    <row r="422" spans="1:28">
      <c r="A422" s="209"/>
      <c r="B422" s="183">
        <v>41845</v>
      </c>
      <c r="C422" s="182">
        <f t="shared" si="5"/>
        <v>2014304</v>
      </c>
      <c r="D422" s="182" t="s">
        <v>600</v>
      </c>
      <c r="E422" s="374" t="s">
        <v>642</v>
      </c>
      <c r="F422" s="374"/>
      <c r="G422" s="374"/>
      <c r="H422" s="374"/>
      <c r="I422" s="182">
        <v>-225</v>
      </c>
      <c r="J422" s="182"/>
      <c r="K422" s="182">
        <v>1</v>
      </c>
      <c r="L422" s="182">
        <v>1.25</v>
      </c>
      <c r="M422" s="181">
        <f t="shared" si="6"/>
        <v>-226.25</v>
      </c>
      <c r="N422" s="277">
        <f t="shared" si="4"/>
        <v>36344.28960000004</v>
      </c>
      <c r="O422" s="200"/>
      <c r="P422" s="200"/>
      <c r="Q422" s="199"/>
      <c r="R422" s="375"/>
      <c r="S422" s="375"/>
      <c r="T422" s="376"/>
      <c r="U422" s="377"/>
      <c r="V422" s="377"/>
      <c r="W422" s="377"/>
      <c r="X422" s="377"/>
      <c r="Y422" s="377"/>
      <c r="Z422" s="377"/>
      <c r="AA422" s="377"/>
      <c r="AB422" s="378"/>
    </row>
    <row r="423" spans="1:28">
      <c r="A423" s="209"/>
      <c r="B423" s="79">
        <v>41845</v>
      </c>
      <c r="C423" s="78">
        <v>2014305</v>
      </c>
      <c r="D423" s="78" t="s">
        <v>167</v>
      </c>
      <c r="E423" s="424" t="s">
        <v>647</v>
      </c>
      <c r="F423" s="424"/>
      <c r="G423" s="424"/>
      <c r="H423" s="424"/>
      <c r="I423" s="78">
        <v>-65</v>
      </c>
      <c r="J423" s="78"/>
      <c r="K423" s="78">
        <v>3</v>
      </c>
      <c r="L423" s="78">
        <v>3.75</v>
      </c>
      <c r="M423" s="77">
        <f t="shared" si="6"/>
        <v>-198.75</v>
      </c>
      <c r="N423" s="277">
        <f t="shared" si="4"/>
        <v>36145.53960000004</v>
      </c>
      <c r="O423" s="307"/>
      <c r="P423" s="307"/>
      <c r="Q423" s="308"/>
      <c r="R423" s="380"/>
      <c r="S423" s="380"/>
      <c r="T423" s="381"/>
      <c r="U423" s="382"/>
      <c r="V423" s="382"/>
      <c r="W423" s="382"/>
      <c r="X423" s="382"/>
      <c r="Y423" s="382"/>
      <c r="Z423" s="382"/>
      <c r="AA423" s="382"/>
      <c r="AB423" s="383"/>
    </row>
    <row r="424" spans="1:28">
      <c r="B424" s="183">
        <v>41849</v>
      </c>
      <c r="C424" s="182">
        <f>C423+1</f>
        <v>2014306</v>
      </c>
      <c r="D424" s="182" t="s">
        <v>648</v>
      </c>
      <c r="E424" s="374" t="s">
        <v>651</v>
      </c>
      <c r="F424" s="374"/>
      <c r="G424" s="374"/>
      <c r="H424" s="374"/>
      <c r="I424" s="182">
        <v>-195</v>
      </c>
      <c r="J424" s="182"/>
      <c r="K424" s="182">
        <v>1</v>
      </c>
      <c r="L424" s="182">
        <v>2.5</v>
      </c>
      <c r="M424" s="181">
        <f t="shared" si="6"/>
        <v>-197.5</v>
      </c>
      <c r="N424" s="277">
        <f t="shared" si="4"/>
        <v>35948.03960000004</v>
      </c>
      <c r="O424" s="200"/>
      <c r="P424" s="200"/>
      <c r="Q424" s="199"/>
      <c r="R424" s="375"/>
      <c r="S424" s="375"/>
      <c r="T424" s="376"/>
      <c r="U424" s="377"/>
      <c r="V424" s="377"/>
      <c r="W424" s="377"/>
      <c r="X424" s="377"/>
      <c r="Y424" s="377"/>
      <c r="Z424" s="377"/>
      <c r="AA424" s="377"/>
      <c r="AB424" s="378"/>
    </row>
    <row r="425" spans="1:28">
      <c r="B425" s="183">
        <v>41849</v>
      </c>
      <c r="C425" s="182">
        <f>C424+1</f>
        <v>2014307</v>
      </c>
      <c r="D425" s="182" t="s">
        <v>103</v>
      </c>
      <c r="E425" s="374" t="s">
        <v>652</v>
      </c>
      <c r="F425" s="374"/>
      <c r="G425" s="374"/>
      <c r="H425" s="374"/>
      <c r="I425" s="182">
        <v>-255</v>
      </c>
      <c r="J425" s="182"/>
      <c r="K425" s="182">
        <v>1</v>
      </c>
      <c r="L425" s="182">
        <v>2.5</v>
      </c>
      <c r="M425" s="181">
        <f t="shared" si="6"/>
        <v>-257.5</v>
      </c>
      <c r="N425" s="277">
        <f t="shared" si="4"/>
        <v>35690.53960000004</v>
      </c>
      <c r="O425" s="200"/>
      <c r="P425" s="200"/>
      <c r="Q425" s="199"/>
      <c r="R425" s="375"/>
      <c r="S425" s="375"/>
      <c r="T425" s="376"/>
      <c r="U425" s="377"/>
      <c r="V425" s="377"/>
      <c r="W425" s="377"/>
      <c r="X425" s="377"/>
      <c r="Y425" s="377"/>
      <c r="Z425" s="377"/>
      <c r="AA425" s="377"/>
      <c r="AB425" s="378"/>
    </row>
    <row r="426" spans="1:28">
      <c r="B426" s="183">
        <v>41849</v>
      </c>
      <c r="C426" s="182">
        <f>C425+1</f>
        <v>2014308</v>
      </c>
      <c r="D426" s="182" t="s">
        <v>649</v>
      </c>
      <c r="E426" s="374" t="s">
        <v>653</v>
      </c>
      <c r="F426" s="374"/>
      <c r="G426" s="374"/>
      <c r="H426" s="374"/>
      <c r="I426" s="182">
        <v>55</v>
      </c>
      <c r="J426" s="182"/>
      <c r="K426" s="182">
        <v>1</v>
      </c>
      <c r="L426" s="182">
        <v>1.25</v>
      </c>
      <c r="M426" s="181">
        <f t="shared" si="6"/>
        <v>53.75</v>
      </c>
      <c r="N426" s="277">
        <f t="shared" si="4"/>
        <v>35744.28960000004</v>
      </c>
      <c r="O426" s="200"/>
      <c r="P426" s="200"/>
      <c r="Q426" s="199"/>
      <c r="R426" s="375"/>
      <c r="S426" s="375"/>
      <c r="T426" s="376"/>
      <c r="U426" s="377"/>
      <c r="V426" s="377"/>
      <c r="W426" s="377"/>
      <c r="X426" s="377"/>
      <c r="Y426" s="377"/>
      <c r="Z426" s="377"/>
      <c r="AA426" s="377"/>
      <c r="AB426" s="378"/>
    </row>
    <row r="427" spans="1:28">
      <c r="B427" s="183">
        <v>41850</v>
      </c>
      <c r="C427" s="182">
        <f>C426+1</f>
        <v>2014309</v>
      </c>
      <c r="D427" s="182" t="s">
        <v>650</v>
      </c>
      <c r="E427" s="374" t="s">
        <v>654</v>
      </c>
      <c r="F427" s="374"/>
      <c r="G427" s="374"/>
      <c r="H427" s="374"/>
      <c r="I427" s="182">
        <v>-152</v>
      </c>
      <c r="J427" s="182"/>
      <c r="K427" s="182">
        <v>1</v>
      </c>
      <c r="L427" s="182">
        <v>1.25</v>
      </c>
      <c r="M427" s="181">
        <f t="shared" si="6"/>
        <v>-153.25</v>
      </c>
      <c r="N427" s="277">
        <f t="shared" si="4"/>
        <v>35591.03960000004</v>
      </c>
      <c r="O427" s="200"/>
      <c r="P427" s="200"/>
      <c r="Q427" s="199"/>
      <c r="R427" s="375"/>
      <c r="S427" s="375"/>
      <c r="T427" s="376"/>
      <c r="U427" s="377"/>
      <c r="V427" s="377"/>
      <c r="W427" s="377"/>
      <c r="X427" s="377"/>
      <c r="Y427" s="377"/>
      <c r="Z427" s="377"/>
      <c r="AA427" s="377"/>
      <c r="AB427" s="378"/>
    </row>
    <row r="428" spans="1:28">
      <c r="B428" s="194">
        <v>41849</v>
      </c>
      <c r="C428" s="193"/>
      <c r="D428" s="193" t="s">
        <v>41</v>
      </c>
      <c r="E428" s="348" t="s">
        <v>655</v>
      </c>
      <c r="F428" s="348"/>
      <c r="G428" s="348"/>
      <c r="H428" s="348"/>
      <c r="I428" s="193"/>
      <c r="J428" s="193"/>
      <c r="K428" s="193"/>
      <c r="L428" s="192"/>
      <c r="M428" s="192">
        <v>102</v>
      </c>
      <c r="N428" s="277">
        <f t="shared" si="4"/>
        <v>35693.03960000004</v>
      </c>
      <c r="O428" s="191"/>
      <c r="P428" s="191"/>
      <c r="Q428" s="190"/>
      <c r="R428" s="405"/>
      <c r="S428" s="405"/>
      <c r="T428" s="397"/>
      <c r="U428" s="398"/>
      <c r="V428" s="398"/>
      <c r="W428" s="398"/>
      <c r="X428" s="398"/>
      <c r="Y428" s="398"/>
      <c r="Z428" s="398"/>
      <c r="AA428" s="398"/>
      <c r="AB428" s="399"/>
    </row>
    <row r="429" spans="1:28">
      <c r="B429" s="194">
        <v>41851</v>
      </c>
      <c r="C429" s="193"/>
      <c r="D429" s="193" t="s">
        <v>53</v>
      </c>
      <c r="E429" s="348" t="s">
        <v>656</v>
      </c>
      <c r="F429" s="348"/>
      <c r="G429" s="348"/>
      <c r="H429" s="348"/>
      <c r="I429" s="193"/>
      <c r="J429" s="193"/>
      <c r="K429" s="193"/>
      <c r="L429" s="192"/>
      <c r="M429" s="192">
        <v>18.75</v>
      </c>
      <c r="N429" s="277">
        <f t="shared" si="4"/>
        <v>35711.78960000004</v>
      </c>
      <c r="O429" s="191"/>
      <c r="P429" s="191"/>
      <c r="Q429" s="190"/>
      <c r="R429" s="405"/>
      <c r="S429" s="405"/>
      <c r="T429" s="397"/>
      <c r="U429" s="398"/>
      <c r="V429" s="398"/>
      <c r="W429" s="398"/>
      <c r="X429" s="398"/>
      <c r="Y429" s="398"/>
      <c r="Z429" s="398"/>
      <c r="AA429" s="398"/>
      <c r="AB429" s="399"/>
    </row>
    <row r="430" spans="1:28">
      <c r="B430" s="194">
        <v>41851</v>
      </c>
      <c r="C430" s="193"/>
      <c r="D430" s="193" t="s">
        <v>55</v>
      </c>
      <c r="E430" s="348" t="s">
        <v>657</v>
      </c>
      <c r="F430" s="348"/>
      <c r="G430" s="348"/>
      <c r="H430" s="348"/>
      <c r="I430" s="193"/>
      <c r="J430" s="193"/>
      <c r="K430" s="193"/>
      <c r="L430" s="192"/>
      <c r="M430" s="192">
        <v>22.5</v>
      </c>
      <c r="N430" s="277">
        <f t="shared" si="4"/>
        <v>35734.28960000004</v>
      </c>
      <c r="O430" s="191"/>
      <c r="P430" s="191"/>
      <c r="Q430" s="190"/>
      <c r="R430" s="405"/>
      <c r="S430" s="405"/>
      <c r="T430" s="397"/>
      <c r="U430" s="398"/>
      <c r="V430" s="398"/>
      <c r="W430" s="398"/>
      <c r="X430" s="398"/>
      <c r="Y430" s="398"/>
      <c r="Z430" s="398"/>
      <c r="AA430" s="398"/>
      <c r="AB430" s="399"/>
    </row>
    <row r="431" spans="1:28" s="311" customFormat="1">
      <c r="B431" s="194">
        <v>41852</v>
      </c>
      <c r="C431" s="193"/>
      <c r="D431" s="193" t="s">
        <v>26</v>
      </c>
      <c r="E431" s="393" t="s">
        <v>677</v>
      </c>
      <c r="F431" s="394"/>
      <c r="G431" s="393"/>
      <c r="H431" s="394"/>
      <c r="I431" s="193">
        <v>0.46</v>
      </c>
      <c r="J431" s="193"/>
      <c r="K431" s="193">
        <v>578</v>
      </c>
      <c r="L431" s="192"/>
      <c r="M431" s="192">
        <f t="shared" si="6"/>
        <v>265.88</v>
      </c>
      <c r="N431" s="277">
        <f t="shared" si="4"/>
        <v>36000.169600000037</v>
      </c>
      <c r="O431" s="191"/>
      <c r="P431" s="191"/>
      <c r="Q431" s="190"/>
      <c r="R431" s="395"/>
      <c r="S431" s="396"/>
      <c r="T431" s="397"/>
      <c r="U431" s="398"/>
      <c r="V431" s="398"/>
      <c r="W431" s="398"/>
      <c r="X431" s="398"/>
      <c r="Y431" s="398"/>
      <c r="Z431" s="398"/>
      <c r="AA431" s="398"/>
      <c r="AB431" s="399"/>
    </row>
    <row r="432" spans="1:28">
      <c r="B432" s="179">
        <v>41852</v>
      </c>
      <c r="C432" s="178">
        <v>2014310</v>
      </c>
      <c r="D432" s="178" t="s">
        <v>167</v>
      </c>
      <c r="E432" s="367" t="s">
        <v>658</v>
      </c>
      <c r="F432" s="367"/>
      <c r="G432" s="367"/>
      <c r="H432" s="367"/>
      <c r="I432" s="178">
        <v>115</v>
      </c>
      <c r="J432" s="178"/>
      <c r="K432" s="178">
        <v>1</v>
      </c>
      <c r="L432" s="178">
        <v>2.5</v>
      </c>
      <c r="M432" s="177">
        <f t="shared" si="6"/>
        <v>112.5</v>
      </c>
      <c r="N432" s="277">
        <f t="shared" si="4"/>
        <v>36112.669600000037</v>
      </c>
      <c r="O432" s="176"/>
      <c r="P432" s="176"/>
      <c r="Q432" s="175"/>
      <c r="R432" s="368"/>
      <c r="S432" s="368"/>
      <c r="T432" s="369"/>
      <c r="U432" s="370"/>
      <c r="V432" s="370"/>
      <c r="W432" s="370"/>
      <c r="X432" s="370"/>
      <c r="Y432" s="370"/>
      <c r="Z432" s="370"/>
      <c r="AA432" s="370"/>
      <c r="AB432" s="371"/>
    </row>
    <row r="433" spans="1:28">
      <c r="B433" s="179">
        <v>41852</v>
      </c>
      <c r="C433" s="178">
        <f>C432+1</f>
        <v>2014311</v>
      </c>
      <c r="D433" s="178" t="s">
        <v>201</v>
      </c>
      <c r="E433" s="367" t="s">
        <v>659</v>
      </c>
      <c r="F433" s="367"/>
      <c r="G433" s="367"/>
      <c r="H433" s="367"/>
      <c r="I433" s="178">
        <v>147</v>
      </c>
      <c r="J433" s="178"/>
      <c r="K433" s="178">
        <v>1</v>
      </c>
      <c r="L433" s="178">
        <v>2.5</v>
      </c>
      <c r="M433" s="177">
        <f t="shared" si="6"/>
        <v>144.5</v>
      </c>
      <c r="N433" s="277">
        <f t="shared" si="4"/>
        <v>36257.169600000037</v>
      </c>
      <c r="O433" s="176"/>
      <c r="P433" s="176"/>
      <c r="Q433" s="175"/>
      <c r="R433" s="368"/>
      <c r="S433" s="368"/>
      <c r="T433" s="369"/>
      <c r="U433" s="370"/>
      <c r="V433" s="370"/>
      <c r="W433" s="370"/>
      <c r="X433" s="370"/>
      <c r="Y433" s="370"/>
      <c r="Z433" s="370"/>
      <c r="AA433" s="370"/>
      <c r="AB433" s="371"/>
    </row>
    <row r="434" spans="1:28">
      <c r="B434" s="179">
        <v>41854</v>
      </c>
      <c r="C434" s="178">
        <f t="shared" ref="C434:C443" si="7">C433+1</f>
        <v>2014312</v>
      </c>
      <c r="D434" s="178" t="s">
        <v>167</v>
      </c>
      <c r="E434" s="367" t="s">
        <v>666</v>
      </c>
      <c r="F434" s="367"/>
      <c r="G434" s="367"/>
      <c r="H434" s="367"/>
      <c r="I434" s="178">
        <v>115</v>
      </c>
      <c r="J434" s="178"/>
      <c r="K434" s="178">
        <v>1</v>
      </c>
      <c r="L434" s="178">
        <v>2.5</v>
      </c>
      <c r="M434" s="177">
        <f t="shared" si="6"/>
        <v>112.5</v>
      </c>
      <c r="N434" s="277">
        <f t="shared" si="4"/>
        <v>36369.669600000037</v>
      </c>
      <c r="O434" s="176"/>
      <c r="P434" s="176"/>
      <c r="Q434" s="175"/>
      <c r="R434" s="368"/>
      <c r="S434" s="368"/>
      <c r="T434" s="369"/>
      <c r="U434" s="370"/>
      <c r="V434" s="370"/>
      <c r="W434" s="370"/>
      <c r="X434" s="370"/>
      <c r="Y434" s="370"/>
      <c r="Z434" s="370"/>
      <c r="AA434" s="370"/>
      <c r="AB434" s="371"/>
    </row>
    <row r="435" spans="1:28">
      <c r="B435" s="179">
        <v>41854</v>
      </c>
      <c r="C435" s="178">
        <f t="shared" si="7"/>
        <v>2014313</v>
      </c>
      <c r="D435" s="178" t="s">
        <v>661</v>
      </c>
      <c r="E435" s="367" t="s">
        <v>661</v>
      </c>
      <c r="F435" s="367"/>
      <c r="G435" s="367"/>
      <c r="H435" s="367"/>
      <c r="I435" s="178">
        <v>-40.549999999999997</v>
      </c>
      <c r="J435" s="178"/>
      <c r="K435" s="178">
        <v>40</v>
      </c>
      <c r="L435" s="178">
        <v>5</v>
      </c>
      <c r="M435" s="177">
        <f t="shared" si="6"/>
        <v>-1627</v>
      </c>
      <c r="N435" s="277">
        <f t="shared" si="4"/>
        <v>34742.669600000037</v>
      </c>
      <c r="O435" s="176"/>
      <c r="P435" s="176"/>
      <c r="Q435" s="175"/>
      <c r="R435" s="368"/>
      <c r="S435" s="368"/>
      <c r="T435" s="369"/>
      <c r="U435" s="370"/>
      <c r="V435" s="370"/>
      <c r="W435" s="370"/>
      <c r="X435" s="370"/>
      <c r="Y435" s="370"/>
      <c r="Z435" s="370"/>
      <c r="AA435" s="370"/>
      <c r="AB435" s="371"/>
    </row>
    <row r="436" spans="1:28">
      <c r="B436" s="179">
        <v>41854</v>
      </c>
      <c r="C436" s="178">
        <f t="shared" si="7"/>
        <v>2014314</v>
      </c>
      <c r="D436" s="178" t="s">
        <v>662</v>
      </c>
      <c r="E436" s="367" t="s">
        <v>662</v>
      </c>
      <c r="F436" s="367"/>
      <c r="G436" s="367"/>
      <c r="H436" s="367"/>
      <c r="I436" s="178">
        <v>-65.56</v>
      </c>
      <c r="J436" s="178"/>
      <c r="K436" s="178">
        <v>50</v>
      </c>
      <c r="L436" s="178">
        <v>5</v>
      </c>
      <c r="M436" s="177">
        <f t="shared" si="6"/>
        <v>-3283</v>
      </c>
      <c r="N436" s="277">
        <f t="shared" si="4"/>
        <v>31459.669600000037</v>
      </c>
      <c r="O436" s="176"/>
      <c r="P436" s="176"/>
      <c r="Q436" s="175"/>
      <c r="R436" s="368"/>
      <c r="S436" s="368"/>
      <c r="T436" s="369"/>
      <c r="U436" s="370"/>
      <c r="V436" s="370"/>
      <c r="W436" s="370"/>
      <c r="X436" s="370"/>
      <c r="Y436" s="370"/>
      <c r="Z436" s="370"/>
      <c r="AA436" s="370"/>
      <c r="AB436" s="371"/>
    </row>
    <row r="437" spans="1:28">
      <c r="B437" s="179">
        <v>41854</v>
      </c>
      <c r="C437" s="178">
        <f t="shared" si="7"/>
        <v>2014315</v>
      </c>
      <c r="D437" s="178" t="s">
        <v>663</v>
      </c>
      <c r="E437" s="367" t="s">
        <v>663</v>
      </c>
      <c r="F437" s="367"/>
      <c r="G437" s="367"/>
      <c r="H437" s="367"/>
      <c r="I437" s="178">
        <v>-54.05</v>
      </c>
      <c r="J437" s="178"/>
      <c r="K437" s="178">
        <v>50</v>
      </c>
      <c r="L437" s="178">
        <v>5</v>
      </c>
      <c r="M437" s="177">
        <f t="shared" si="6"/>
        <v>-2707.5</v>
      </c>
      <c r="N437" s="277">
        <f t="shared" si="4"/>
        <v>28752.169600000037</v>
      </c>
      <c r="O437" s="176"/>
      <c r="P437" s="176"/>
      <c r="Q437" s="175"/>
      <c r="R437" s="368"/>
      <c r="S437" s="368"/>
      <c r="T437" s="369"/>
      <c r="U437" s="370"/>
      <c r="V437" s="370"/>
      <c r="W437" s="370"/>
      <c r="X437" s="370"/>
      <c r="Y437" s="370"/>
      <c r="Z437" s="370"/>
      <c r="AA437" s="370"/>
      <c r="AB437" s="371"/>
    </row>
    <row r="438" spans="1:28">
      <c r="B438" s="179">
        <v>41854</v>
      </c>
      <c r="C438" s="178">
        <f t="shared" si="7"/>
        <v>2014316</v>
      </c>
      <c r="D438" s="178" t="s">
        <v>63</v>
      </c>
      <c r="E438" s="367" t="s">
        <v>63</v>
      </c>
      <c r="F438" s="367"/>
      <c r="G438" s="367"/>
      <c r="H438" s="367"/>
      <c r="I438" s="178">
        <v>-42.63</v>
      </c>
      <c r="J438" s="178"/>
      <c r="K438" s="178">
        <v>75</v>
      </c>
      <c r="L438" s="178">
        <v>5</v>
      </c>
      <c r="M438" s="177">
        <f t="shared" si="6"/>
        <v>-3202.25</v>
      </c>
      <c r="N438" s="277">
        <f t="shared" si="4"/>
        <v>25549.919600000037</v>
      </c>
      <c r="O438" s="176"/>
      <c r="P438" s="176"/>
      <c r="Q438" s="175"/>
      <c r="R438" s="368"/>
      <c r="S438" s="368"/>
      <c r="T438" s="369"/>
      <c r="U438" s="370"/>
      <c r="V438" s="370"/>
      <c r="W438" s="370"/>
      <c r="X438" s="370"/>
      <c r="Y438" s="370"/>
      <c r="Z438" s="370"/>
      <c r="AA438" s="370"/>
      <c r="AB438" s="371"/>
    </row>
    <row r="439" spans="1:28">
      <c r="B439" s="179">
        <v>41854</v>
      </c>
      <c r="C439" s="178">
        <f t="shared" si="7"/>
        <v>2014317</v>
      </c>
      <c r="D439" s="178" t="s">
        <v>664</v>
      </c>
      <c r="E439" s="367" t="s">
        <v>664</v>
      </c>
      <c r="F439" s="367"/>
      <c r="G439" s="367"/>
      <c r="H439" s="367"/>
      <c r="I439" s="178">
        <v>-47.15</v>
      </c>
      <c r="J439" s="178"/>
      <c r="K439" s="178">
        <v>50</v>
      </c>
      <c r="L439" s="178">
        <v>5</v>
      </c>
      <c r="M439" s="177">
        <f t="shared" si="6"/>
        <v>-2362.5</v>
      </c>
      <c r="N439" s="277">
        <f t="shared" si="4"/>
        <v>23187.419600000037</v>
      </c>
      <c r="O439" s="176"/>
      <c r="P439" s="176"/>
      <c r="Q439" s="175"/>
      <c r="R439" s="368"/>
      <c r="S439" s="368"/>
      <c r="T439" s="369"/>
      <c r="U439" s="370"/>
      <c r="V439" s="370"/>
      <c r="W439" s="370"/>
      <c r="X439" s="370"/>
      <c r="Y439" s="370"/>
      <c r="Z439" s="370"/>
      <c r="AA439" s="370"/>
      <c r="AB439" s="371"/>
    </row>
    <row r="440" spans="1:28">
      <c r="A440" s="209"/>
      <c r="B440" s="40">
        <v>41854</v>
      </c>
      <c r="C440" s="39">
        <f t="shared" si="7"/>
        <v>2014318</v>
      </c>
      <c r="D440" s="39" t="s">
        <v>650</v>
      </c>
      <c r="E440" s="404" t="s">
        <v>668</v>
      </c>
      <c r="F440" s="404"/>
      <c r="G440" s="404"/>
      <c r="H440" s="404"/>
      <c r="I440" s="39">
        <v>-174</v>
      </c>
      <c r="J440" s="39"/>
      <c r="K440" s="39">
        <v>1</v>
      </c>
      <c r="L440" s="39">
        <v>1.25</v>
      </c>
      <c r="M440" s="38">
        <f t="shared" si="6"/>
        <v>-175.25</v>
      </c>
      <c r="N440" s="277">
        <f t="shared" si="4"/>
        <v>23012.169600000037</v>
      </c>
      <c r="O440" s="37"/>
      <c r="P440" s="37"/>
      <c r="Q440" s="36"/>
      <c r="R440" s="400"/>
      <c r="S440" s="400"/>
      <c r="T440" s="401"/>
      <c r="U440" s="402"/>
      <c r="V440" s="402"/>
      <c r="W440" s="402"/>
      <c r="X440" s="402"/>
      <c r="Y440" s="402"/>
      <c r="Z440" s="402"/>
      <c r="AA440" s="402"/>
      <c r="AB440" s="403"/>
    </row>
    <row r="441" spans="1:28">
      <c r="B441" s="179">
        <v>41854</v>
      </c>
      <c r="C441" s="178">
        <f t="shared" si="7"/>
        <v>2014319</v>
      </c>
      <c r="D441" s="178" t="s">
        <v>660</v>
      </c>
      <c r="E441" s="367" t="s">
        <v>660</v>
      </c>
      <c r="F441" s="367"/>
      <c r="G441" s="367"/>
      <c r="H441" s="367"/>
      <c r="I441" s="178">
        <v>-16.34</v>
      </c>
      <c r="J441" s="178"/>
      <c r="K441" s="178">
        <v>100</v>
      </c>
      <c r="L441" s="178">
        <v>5</v>
      </c>
      <c r="M441" s="177">
        <f t="shared" si="6"/>
        <v>-1639</v>
      </c>
      <c r="N441" s="277">
        <f t="shared" si="4"/>
        <v>21373.169600000037</v>
      </c>
      <c r="O441" s="176"/>
      <c r="P441" s="176"/>
      <c r="Q441" s="175"/>
      <c r="R441" s="368"/>
      <c r="S441" s="368"/>
      <c r="T441" s="369"/>
      <c r="U441" s="370"/>
      <c r="V441" s="370"/>
      <c r="W441" s="370"/>
      <c r="X441" s="370"/>
      <c r="Y441" s="370"/>
      <c r="Z441" s="370"/>
      <c r="AA441" s="370"/>
      <c r="AB441" s="371"/>
    </row>
    <row r="442" spans="1:28">
      <c r="A442" s="209"/>
      <c r="B442" s="40">
        <v>41854</v>
      </c>
      <c r="C442" s="39">
        <f t="shared" si="7"/>
        <v>2014320</v>
      </c>
      <c r="D442" s="39" t="s">
        <v>670</v>
      </c>
      <c r="E442" s="404" t="s">
        <v>669</v>
      </c>
      <c r="F442" s="404"/>
      <c r="G442" s="404"/>
      <c r="H442" s="404"/>
      <c r="I442" s="39">
        <v>-115</v>
      </c>
      <c r="J442" s="39"/>
      <c r="K442" s="39">
        <v>1</v>
      </c>
      <c r="L442" s="39">
        <v>1.25</v>
      </c>
      <c r="M442" s="38">
        <f t="shared" si="6"/>
        <v>-116.25</v>
      </c>
      <c r="N442" s="277">
        <f t="shared" si="4"/>
        <v>21256.919600000037</v>
      </c>
      <c r="O442" s="37"/>
      <c r="P442" s="37"/>
      <c r="Q442" s="36"/>
      <c r="R442" s="400"/>
      <c r="S442" s="400"/>
      <c r="T442" s="401"/>
      <c r="U442" s="402"/>
      <c r="V442" s="402"/>
      <c r="W442" s="402"/>
      <c r="X442" s="402"/>
      <c r="Y442" s="402"/>
      <c r="Z442" s="402"/>
      <c r="AA442" s="402"/>
      <c r="AB442" s="403"/>
    </row>
    <row r="443" spans="1:28">
      <c r="A443" s="209"/>
      <c r="B443" s="40">
        <v>41854</v>
      </c>
      <c r="C443" s="39">
        <f t="shared" si="7"/>
        <v>2014321</v>
      </c>
      <c r="D443" s="39" t="s">
        <v>650</v>
      </c>
      <c r="E443" s="404" t="s">
        <v>667</v>
      </c>
      <c r="F443" s="404"/>
      <c r="G443" s="404"/>
      <c r="H443" s="404"/>
      <c r="I443" s="39">
        <v>-43</v>
      </c>
      <c r="J443" s="39"/>
      <c r="K443" s="39">
        <v>1</v>
      </c>
      <c r="L443" s="39">
        <v>2.5</v>
      </c>
      <c r="M443" s="38">
        <f t="shared" si="6"/>
        <v>-45.5</v>
      </c>
      <c r="N443" s="277">
        <f t="shared" si="4"/>
        <v>21211.419600000037</v>
      </c>
      <c r="O443" s="37"/>
      <c r="P443" s="37"/>
      <c r="Q443" s="36"/>
      <c r="R443" s="400"/>
      <c r="S443" s="400"/>
      <c r="T443" s="401"/>
      <c r="U443" s="402"/>
      <c r="V443" s="402"/>
      <c r="W443" s="402"/>
      <c r="X443" s="402"/>
      <c r="Y443" s="402"/>
      <c r="Z443" s="402"/>
      <c r="AA443" s="402"/>
      <c r="AB443" s="403"/>
    </row>
    <row r="444" spans="1:28">
      <c r="B444" s="179">
        <v>41857</v>
      </c>
      <c r="C444" s="178">
        <v>2014322</v>
      </c>
      <c r="D444" s="178" t="s">
        <v>672</v>
      </c>
      <c r="E444" s="367" t="s">
        <v>678</v>
      </c>
      <c r="F444" s="367"/>
      <c r="G444" s="367"/>
      <c r="H444" s="367"/>
      <c r="I444" s="178">
        <v>-85.19</v>
      </c>
      <c r="J444" s="178"/>
      <c r="K444" s="178">
        <v>50</v>
      </c>
      <c r="L444" s="178">
        <v>5</v>
      </c>
      <c r="M444" s="177">
        <f t="shared" si="6"/>
        <v>-4264.5</v>
      </c>
      <c r="N444" s="277">
        <f t="shared" si="4"/>
        <v>16946.919600000037</v>
      </c>
      <c r="O444" s="176"/>
      <c r="P444" s="176"/>
      <c r="Q444" s="175"/>
      <c r="R444" s="368"/>
      <c r="S444" s="368"/>
      <c r="T444" s="369"/>
      <c r="U444" s="370"/>
      <c r="V444" s="370"/>
      <c r="W444" s="370"/>
      <c r="X444" s="370"/>
      <c r="Y444" s="370"/>
      <c r="Z444" s="370"/>
      <c r="AA444" s="370"/>
      <c r="AB444" s="371"/>
    </row>
    <row r="445" spans="1:28">
      <c r="B445" s="183">
        <v>41859</v>
      </c>
      <c r="C445" s="182">
        <v>2014323</v>
      </c>
      <c r="D445" s="182" t="s">
        <v>673</v>
      </c>
      <c r="E445" s="374" t="s">
        <v>696</v>
      </c>
      <c r="F445" s="374"/>
      <c r="G445" s="374"/>
      <c r="H445" s="374"/>
      <c r="I445" s="182">
        <v>-13.53</v>
      </c>
      <c r="J445" s="182"/>
      <c r="K445" s="182">
        <v>100</v>
      </c>
      <c r="L445" s="182">
        <v>5</v>
      </c>
      <c r="M445" s="181">
        <f t="shared" si="6"/>
        <v>-1358</v>
      </c>
      <c r="N445" s="277">
        <f t="shared" si="4"/>
        <v>15588.919600000037</v>
      </c>
      <c r="O445" s="37"/>
      <c r="P445" s="37"/>
      <c r="Q445" s="36"/>
      <c r="R445" s="400"/>
      <c r="S445" s="400"/>
      <c r="T445" s="401"/>
      <c r="U445" s="402"/>
      <c r="V445" s="402"/>
      <c r="W445" s="402"/>
      <c r="X445" s="402"/>
      <c r="Y445" s="402"/>
      <c r="Z445" s="402"/>
      <c r="AA445" s="402"/>
      <c r="AB445" s="403"/>
    </row>
    <row r="446" spans="1:28">
      <c r="B446" s="179">
        <v>41859</v>
      </c>
      <c r="C446" s="178">
        <v>2014433</v>
      </c>
      <c r="D446" s="178" t="s">
        <v>674</v>
      </c>
      <c r="E446" s="367" t="s">
        <v>679</v>
      </c>
      <c r="F446" s="367"/>
      <c r="G446" s="367"/>
      <c r="H446" s="367"/>
      <c r="I446" s="178">
        <v>-12.63</v>
      </c>
      <c r="J446" s="178"/>
      <c r="K446" s="178">
        <v>200</v>
      </c>
      <c r="L446" s="178">
        <v>5</v>
      </c>
      <c r="M446" s="177">
        <f t="shared" si="6"/>
        <v>-2531</v>
      </c>
      <c r="N446" s="277">
        <f t="shared" si="4"/>
        <v>13057.919600000037</v>
      </c>
      <c r="O446" s="176"/>
      <c r="P446" s="176"/>
      <c r="Q446" s="175"/>
      <c r="R446" s="368"/>
      <c r="S446" s="368"/>
      <c r="T446" s="369"/>
      <c r="U446" s="370"/>
      <c r="V446" s="370"/>
      <c r="W446" s="370"/>
      <c r="X446" s="370"/>
      <c r="Y446" s="370"/>
      <c r="Z446" s="370"/>
      <c r="AA446" s="370"/>
      <c r="AB446" s="371"/>
    </row>
    <row r="447" spans="1:28">
      <c r="B447" s="183">
        <v>41859</v>
      </c>
      <c r="C447" s="182">
        <v>2014434</v>
      </c>
      <c r="D447" s="182" t="s">
        <v>46</v>
      </c>
      <c r="E447" s="374" t="s">
        <v>680</v>
      </c>
      <c r="F447" s="374"/>
      <c r="G447" s="374"/>
      <c r="H447" s="374"/>
      <c r="I447" s="182">
        <v>-5.26</v>
      </c>
      <c r="J447" s="182"/>
      <c r="K447" s="182">
        <v>75</v>
      </c>
      <c r="L447" s="182">
        <v>5</v>
      </c>
      <c r="M447" s="181">
        <f t="shared" si="6"/>
        <v>-399.5</v>
      </c>
      <c r="N447" s="277">
        <f t="shared" si="4"/>
        <v>12658.419600000037</v>
      </c>
      <c r="O447" s="200"/>
      <c r="P447" s="200"/>
      <c r="Q447" s="199"/>
      <c r="R447" s="375"/>
      <c r="S447" s="375"/>
      <c r="T447" s="376"/>
      <c r="U447" s="377"/>
      <c r="V447" s="377"/>
      <c r="W447" s="377"/>
      <c r="X447" s="377"/>
      <c r="Y447" s="377"/>
      <c r="Z447" s="377"/>
      <c r="AA447" s="377"/>
      <c r="AB447" s="378"/>
    </row>
    <row r="448" spans="1:28">
      <c r="B448" s="183">
        <v>41859</v>
      </c>
      <c r="C448" s="182">
        <v>2014435</v>
      </c>
      <c r="D448" s="182" t="s">
        <v>675</v>
      </c>
      <c r="E448" s="374" t="s">
        <v>681</v>
      </c>
      <c r="F448" s="374"/>
      <c r="G448" s="374"/>
      <c r="H448" s="374"/>
      <c r="I448" s="182">
        <v>-4.34</v>
      </c>
      <c r="J448" s="182"/>
      <c r="K448" s="182">
        <v>150</v>
      </c>
      <c r="L448" s="182">
        <v>5</v>
      </c>
      <c r="M448" s="181">
        <f t="shared" si="6"/>
        <v>-656</v>
      </c>
      <c r="N448" s="277">
        <f t="shared" si="4"/>
        <v>12002.419600000037</v>
      </c>
      <c r="O448" s="200"/>
      <c r="P448" s="200"/>
      <c r="Q448" s="199"/>
      <c r="R448" s="375"/>
      <c r="S448" s="375"/>
      <c r="T448" s="376"/>
      <c r="U448" s="377"/>
      <c r="V448" s="377"/>
      <c r="W448" s="377"/>
      <c r="X448" s="377"/>
      <c r="Y448" s="377"/>
      <c r="Z448" s="377"/>
      <c r="AA448" s="377"/>
      <c r="AB448" s="378"/>
    </row>
    <row r="449" spans="1:28">
      <c r="B449" s="183">
        <v>41859</v>
      </c>
      <c r="C449" s="182">
        <v>2014436</v>
      </c>
      <c r="D449" s="182" t="s">
        <v>648</v>
      </c>
      <c r="E449" s="374" t="s">
        <v>682</v>
      </c>
      <c r="F449" s="374"/>
      <c r="G449" s="374"/>
      <c r="H449" s="374"/>
      <c r="I449" s="182">
        <v>317</v>
      </c>
      <c r="J449" s="182"/>
      <c r="K449" s="182">
        <v>1</v>
      </c>
      <c r="L449" s="182">
        <v>2.5</v>
      </c>
      <c r="M449" s="181">
        <f t="shared" si="6"/>
        <v>314.5</v>
      </c>
      <c r="N449" s="277">
        <f t="shared" si="4"/>
        <v>12316.919600000037</v>
      </c>
      <c r="O449" s="200"/>
      <c r="P449" s="200"/>
      <c r="Q449" s="199"/>
      <c r="R449" s="375"/>
      <c r="S449" s="375"/>
      <c r="T449" s="376"/>
      <c r="U449" s="377"/>
      <c r="V449" s="377"/>
      <c r="W449" s="377"/>
      <c r="X449" s="377"/>
      <c r="Y449" s="377"/>
      <c r="Z449" s="377"/>
      <c r="AA449" s="377"/>
      <c r="AB449" s="378"/>
    </row>
    <row r="450" spans="1:28">
      <c r="B450" s="179">
        <v>41859</v>
      </c>
      <c r="C450" s="178">
        <v>2014437</v>
      </c>
      <c r="D450" s="178" t="s">
        <v>98</v>
      </c>
      <c r="E450" s="367" t="s">
        <v>683</v>
      </c>
      <c r="F450" s="367"/>
      <c r="G450" s="367"/>
      <c r="H450" s="367"/>
      <c r="I450" s="178">
        <v>-18.03</v>
      </c>
      <c r="J450" s="178"/>
      <c r="K450" s="178">
        <v>100</v>
      </c>
      <c r="L450" s="178">
        <v>5</v>
      </c>
      <c r="M450" s="177">
        <f t="shared" si="6"/>
        <v>-1808</v>
      </c>
      <c r="N450" s="277">
        <f t="shared" si="4"/>
        <v>10508.919600000037</v>
      </c>
      <c r="O450" s="176"/>
      <c r="P450" s="176"/>
      <c r="Q450" s="175"/>
      <c r="R450" s="368"/>
      <c r="S450" s="368"/>
      <c r="T450" s="369"/>
      <c r="U450" s="370"/>
      <c r="V450" s="370"/>
      <c r="W450" s="370"/>
      <c r="X450" s="370"/>
      <c r="Y450" s="370"/>
      <c r="Z450" s="370"/>
      <c r="AA450" s="370"/>
      <c r="AB450" s="371"/>
    </row>
    <row r="451" spans="1:28">
      <c r="B451" s="179">
        <v>41859</v>
      </c>
      <c r="C451" s="178">
        <v>2014438</v>
      </c>
      <c r="D451" s="178" t="s">
        <v>676</v>
      </c>
      <c r="E451" s="367" t="s">
        <v>684</v>
      </c>
      <c r="F451" s="367"/>
      <c r="G451" s="367"/>
      <c r="H451" s="367"/>
      <c r="I451" s="178">
        <v>-24.77</v>
      </c>
      <c r="J451" s="178"/>
      <c r="K451" s="178">
        <v>100</v>
      </c>
      <c r="L451" s="178">
        <v>2.5</v>
      </c>
      <c r="M451" s="177">
        <f t="shared" si="6"/>
        <v>-2479.5</v>
      </c>
      <c r="N451" s="277">
        <f t="shared" si="4"/>
        <v>8029.4196000000375</v>
      </c>
      <c r="O451" s="176"/>
      <c r="P451" s="176"/>
      <c r="Q451" s="175"/>
      <c r="R451" s="368"/>
      <c r="S451" s="368"/>
      <c r="T451" s="369"/>
      <c r="U451" s="370"/>
      <c r="V451" s="370"/>
      <c r="W451" s="370"/>
      <c r="X451" s="370"/>
      <c r="Y451" s="370"/>
      <c r="Z451" s="370"/>
      <c r="AA451" s="370"/>
      <c r="AB451" s="371"/>
    </row>
    <row r="452" spans="1:28">
      <c r="B452" s="186">
        <v>41859</v>
      </c>
      <c r="C452" s="185">
        <f t="shared" ref="C452:C457" si="8">C451+1</f>
        <v>2014439</v>
      </c>
      <c r="D452" s="185" t="s">
        <v>25</v>
      </c>
      <c r="E452" s="384" t="s">
        <v>687</v>
      </c>
      <c r="F452" s="384"/>
      <c r="G452" s="384"/>
      <c r="H452" s="384"/>
      <c r="I452" s="185">
        <v>-10</v>
      </c>
      <c r="J452" s="185"/>
      <c r="K452" s="185">
        <v>1</v>
      </c>
      <c r="L452" s="185">
        <v>1.25</v>
      </c>
      <c r="M452" s="184">
        <f t="shared" si="6"/>
        <v>-11.25</v>
      </c>
      <c r="N452" s="277">
        <f t="shared" si="4"/>
        <v>8018.1696000000375</v>
      </c>
      <c r="O452" s="208"/>
      <c r="P452" s="208"/>
      <c r="Q452" s="207"/>
      <c r="R452" s="385"/>
      <c r="S452" s="385"/>
      <c r="T452" s="386"/>
      <c r="U452" s="387"/>
      <c r="V452" s="387"/>
      <c r="W452" s="387"/>
      <c r="X452" s="387"/>
      <c r="Y452" s="387"/>
      <c r="Z452" s="387"/>
      <c r="AA452" s="387"/>
      <c r="AB452" s="388"/>
    </row>
    <row r="453" spans="1:28">
      <c r="B453" s="186">
        <v>41859</v>
      </c>
      <c r="C453" s="185">
        <f t="shared" si="8"/>
        <v>2014440</v>
      </c>
      <c r="D453" s="185" t="s">
        <v>474</v>
      </c>
      <c r="E453" s="384" t="s">
        <v>688</v>
      </c>
      <c r="F453" s="384"/>
      <c r="G453" s="384"/>
      <c r="H453" s="384"/>
      <c r="I453" s="185">
        <v>-7</v>
      </c>
      <c r="J453" s="185"/>
      <c r="K453" s="185">
        <v>1</v>
      </c>
      <c r="L453" s="185">
        <v>1.25</v>
      </c>
      <c r="M453" s="184">
        <f t="shared" si="6"/>
        <v>-8.25</v>
      </c>
      <c r="N453" s="277">
        <f t="shared" si="4"/>
        <v>8009.9196000000375</v>
      </c>
      <c r="O453" s="208"/>
      <c r="P453" s="208"/>
      <c r="Q453" s="207"/>
      <c r="R453" s="385"/>
      <c r="S453" s="385"/>
      <c r="T453" s="386"/>
      <c r="U453" s="387"/>
      <c r="V453" s="387"/>
      <c r="W453" s="387"/>
      <c r="X453" s="387"/>
      <c r="Y453" s="387"/>
      <c r="Z453" s="387"/>
      <c r="AA453" s="387"/>
      <c r="AB453" s="388"/>
    </row>
    <row r="454" spans="1:28">
      <c r="B454" s="186">
        <v>41859</v>
      </c>
      <c r="C454" s="185">
        <f t="shared" si="8"/>
        <v>2014441</v>
      </c>
      <c r="D454" s="185" t="s">
        <v>229</v>
      </c>
      <c r="E454" s="384" t="s">
        <v>689</v>
      </c>
      <c r="F454" s="384"/>
      <c r="G454" s="384"/>
      <c r="H454" s="384"/>
      <c r="I454" s="185">
        <v>-5</v>
      </c>
      <c r="J454" s="185"/>
      <c r="K454" s="185">
        <v>1</v>
      </c>
      <c r="L454" s="185">
        <v>1.25</v>
      </c>
      <c r="M454" s="184">
        <f t="shared" si="6"/>
        <v>-6.25</v>
      </c>
      <c r="N454" s="277">
        <f t="shared" si="4"/>
        <v>8003.6696000000375</v>
      </c>
      <c r="O454" s="208"/>
      <c r="P454" s="208"/>
      <c r="Q454" s="207"/>
      <c r="R454" s="385"/>
      <c r="S454" s="385"/>
      <c r="T454" s="386"/>
      <c r="U454" s="387"/>
      <c r="V454" s="387"/>
      <c r="W454" s="387"/>
      <c r="X454" s="387"/>
      <c r="Y454" s="387"/>
      <c r="Z454" s="387"/>
      <c r="AA454" s="387"/>
      <c r="AB454" s="388"/>
    </row>
    <row r="455" spans="1:28">
      <c r="B455" s="186">
        <v>41859</v>
      </c>
      <c r="C455" s="185">
        <f t="shared" si="8"/>
        <v>2014442</v>
      </c>
      <c r="D455" s="185" t="s">
        <v>179</v>
      </c>
      <c r="E455" s="384" t="s">
        <v>690</v>
      </c>
      <c r="F455" s="384"/>
      <c r="G455" s="384"/>
      <c r="H455" s="384"/>
      <c r="I455" s="185">
        <v>-25</v>
      </c>
      <c r="J455" s="185"/>
      <c r="K455" s="185">
        <v>1</v>
      </c>
      <c r="L455" s="185">
        <v>1.25</v>
      </c>
      <c r="M455" s="184">
        <f t="shared" si="6"/>
        <v>-26.25</v>
      </c>
      <c r="N455" s="277">
        <f t="shared" si="4"/>
        <v>7977.4196000000375</v>
      </c>
      <c r="O455" s="208"/>
      <c r="P455" s="208"/>
      <c r="Q455" s="207"/>
      <c r="R455" s="385"/>
      <c r="S455" s="385"/>
      <c r="T455" s="386"/>
      <c r="U455" s="387"/>
      <c r="V455" s="387"/>
      <c r="W455" s="387"/>
      <c r="X455" s="387"/>
      <c r="Y455" s="387"/>
      <c r="Z455" s="387"/>
      <c r="AA455" s="387"/>
      <c r="AB455" s="388"/>
    </row>
    <row r="456" spans="1:28">
      <c r="B456" s="186">
        <v>41859</v>
      </c>
      <c r="C456" s="185">
        <f t="shared" si="8"/>
        <v>2014443</v>
      </c>
      <c r="D456" s="185" t="s">
        <v>51</v>
      </c>
      <c r="E456" s="384" t="s">
        <v>691</v>
      </c>
      <c r="F456" s="384"/>
      <c r="G456" s="384"/>
      <c r="H456" s="384"/>
      <c r="I456" s="185">
        <v>-15</v>
      </c>
      <c r="J456" s="185"/>
      <c r="K456" s="185">
        <v>2</v>
      </c>
      <c r="L456" s="185">
        <v>2.5</v>
      </c>
      <c r="M456" s="184">
        <f t="shared" si="6"/>
        <v>-32.5</v>
      </c>
      <c r="N456" s="277">
        <f t="shared" si="4"/>
        <v>7944.9196000000375</v>
      </c>
      <c r="O456" s="208"/>
      <c r="P456" s="208"/>
      <c r="Q456" s="207"/>
      <c r="R456" s="385"/>
      <c r="S456" s="385"/>
      <c r="T456" s="386"/>
      <c r="U456" s="387"/>
      <c r="V456" s="387"/>
      <c r="W456" s="387"/>
      <c r="X456" s="387"/>
      <c r="Y456" s="387"/>
      <c r="Z456" s="387"/>
      <c r="AA456" s="387"/>
      <c r="AB456" s="388"/>
    </row>
    <row r="457" spans="1:28">
      <c r="B457" s="183">
        <v>41859</v>
      </c>
      <c r="C457" s="182">
        <f t="shared" si="8"/>
        <v>2014444</v>
      </c>
      <c r="D457" s="182" t="s">
        <v>43</v>
      </c>
      <c r="E457" s="374" t="s">
        <v>685</v>
      </c>
      <c r="F457" s="374"/>
      <c r="G457" s="374"/>
      <c r="H457" s="374"/>
      <c r="I457" s="182">
        <v>-9.9600000000000009</v>
      </c>
      <c r="J457" s="182"/>
      <c r="K457" s="182">
        <v>50</v>
      </c>
      <c r="L457" s="182">
        <v>2.5</v>
      </c>
      <c r="M457" s="181">
        <f t="shared" si="6"/>
        <v>-500.50000000000006</v>
      </c>
      <c r="N457" s="277">
        <f t="shared" si="4"/>
        <v>7444.4196000000375</v>
      </c>
      <c r="O457" s="200"/>
      <c r="P457" s="200"/>
      <c r="Q457" s="199"/>
      <c r="R457" s="375"/>
      <c r="S457" s="375"/>
      <c r="T457" s="376"/>
      <c r="U457" s="377"/>
      <c r="V457" s="377"/>
      <c r="W457" s="377"/>
      <c r="X457" s="377"/>
      <c r="Y457" s="377"/>
      <c r="Z457" s="377"/>
      <c r="AA457" s="377"/>
      <c r="AB457" s="378"/>
    </row>
    <row r="458" spans="1:28">
      <c r="A458" s="301"/>
      <c r="B458" s="186">
        <v>41859</v>
      </c>
      <c r="C458" s="185">
        <v>2014445</v>
      </c>
      <c r="D458" s="185" t="s">
        <v>32</v>
      </c>
      <c r="E458" s="384" t="s">
        <v>686</v>
      </c>
      <c r="F458" s="384"/>
      <c r="G458" s="384"/>
      <c r="H458" s="384"/>
      <c r="I458" s="185">
        <v>66</v>
      </c>
      <c r="J458" s="185"/>
      <c r="K458" s="185">
        <v>1</v>
      </c>
      <c r="L458" s="185">
        <v>1.25</v>
      </c>
      <c r="M458" s="184">
        <f t="shared" si="6"/>
        <v>64.75</v>
      </c>
      <c r="N458" s="277">
        <f t="shared" si="4"/>
        <v>7509.1696000000375</v>
      </c>
      <c r="O458" s="208"/>
      <c r="P458" s="208"/>
      <c r="Q458" s="207"/>
      <c r="R458" s="385"/>
      <c r="S458" s="385"/>
      <c r="T458" s="386"/>
      <c r="U458" s="387"/>
      <c r="V458" s="387"/>
      <c r="W458" s="387"/>
      <c r="X458" s="387"/>
      <c r="Y458" s="387"/>
      <c r="Z458" s="387"/>
      <c r="AA458" s="387"/>
      <c r="AB458" s="388"/>
    </row>
    <row r="459" spans="1:28">
      <c r="A459" s="301"/>
      <c r="B459" s="186">
        <v>41859</v>
      </c>
      <c r="C459" s="185">
        <v>2014446</v>
      </c>
      <c r="D459" s="185" t="s">
        <v>30</v>
      </c>
      <c r="E459" s="384" t="s">
        <v>693</v>
      </c>
      <c r="F459" s="384"/>
      <c r="G459" s="384"/>
      <c r="H459" s="384"/>
      <c r="I459" s="185">
        <v>99</v>
      </c>
      <c r="J459" s="185"/>
      <c r="K459" s="185">
        <v>1</v>
      </c>
      <c r="L459" s="185">
        <v>1.25</v>
      </c>
      <c r="M459" s="184">
        <f t="shared" si="6"/>
        <v>97.75</v>
      </c>
      <c r="N459" s="277">
        <f t="shared" si="4"/>
        <v>7606.9196000000375</v>
      </c>
      <c r="O459" s="208"/>
      <c r="P459" s="208"/>
      <c r="Q459" s="207"/>
      <c r="R459" s="385"/>
      <c r="S459" s="385"/>
      <c r="T459" s="386"/>
      <c r="U459" s="387"/>
      <c r="V459" s="387"/>
      <c r="W459" s="387"/>
      <c r="X459" s="387"/>
      <c r="Y459" s="387"/>
      <c r="Z459" s="387"/>
      <c r="AA459" s="387"/>
      <c r="AB459" s="388"/>
    </row>
    <row r="460" spans="1:28">
      <c r="A460" s="301"/>
      <c r="B460" s="186">
        <v>41859</v>
      </c>
      <c r="C460" s="185">
        <v>2014447</v>
      </c>
      <c r="D460" s="185" t="s">
        <v>17</v>
      </c>
      <c r="E460" s="384" t="s">
        <v>695</v>
      </c>
      <c r="F460" s="384"/>
      <c r="G460" s="384"/>
      <c r="H460" s="384"/>
      <c r="I460" s="185">
        <v>40</v>
      </c>
      <c r="J460" s="185"/>
      <c r="K460" s="185">
        <v>1</v>
      </c>
      <c r="L460" s="185">
        <v>1.25</v>
      </c>
      <c r="M460" s="184">
        <f t="shared" si="6"/>
        <v>38.75</v>
      </c>
      <c r="N460" s="277">
        <f t="shared" si="4"/>
        <v>7645.6696000000375</v>
      </c>
      <c r="O460" s="208"/>
      <c r="P460" s="208"/>
      <c r="Q460" s="207"/>
      <c r="R460" s="385"/>
      <c r="S460" s="385"/>
      <c r="T460" s="386"/>
      <c r="U460" s="387"/>
      <c r="V460" s="387"/>
      <c r="W460" s="387"/>
      <c r="X460" s="387"/>
      <c r="Y460" s="387"/>
      <c r="Z460" s="387"/>
      <c r="AA460" s="387"/>
      <c r="AB460" s="388"/>
    </row>
    <row r="461" spans="1:28">
      <c r="A461" s="324"/>
      <c r="B461" s="183">
        <v>41863</v>
      </c>
      <c r="C461" s="182">
        <v>2014448</v>
      </c>
      <c r="D461" s="182" t="s">
        <v>603</v>
      </c>
      <c r="E461" s="389" t="s">
        <v>702</v>
      </c>
      <c r="F461" s="390"/>
      <c r="G461" s="389"/>
      <c r="H461" s="390"/>
      <c r="I461" s="182">
        <v>140</v>
      </c>
      <c r="J461" s="182"/>
      <c r="K461" s="182">
        <v>2</v>
      </c>
      <c r="L461" s="182">
        <v>2.5</v>
      </c>
      <c r="M461" s="181">
        <f t="shared" si="6"/>
        <v>277.5</v>
      </c>
      <c r="N461" s="277">
        <f t="shared" si="4"/>
        <v>7923.1696000000375</v>
      </c>
      <c r="O461" s="200"/>
      <c r="P461" s="200"/>
      <c r="Q461" s="199"/>
      <c r="R461" s="375"/>
      <c r="S461" s="375"/>
      <c r="T461" s="376"/>
      <c r="U461" s="377"/>
      <c r="V461" s="377"/>
      <c r="W461" s="377"/>
      <c r="X461" s="377"/>
      <c r="Y461" s="377"/>
      <c r="Z461" s="377"/>
      <c r="AA461" s="377"/>
      <c r="AB461" s="378"/>
    </row>
    <row r="462" spans="1:28">
      <c r="A462" s="324"/>
      <c r="B462" s="179">
        <v>41863</v>
      </c>
      <c r="C462" s="178">
        <v>2014449</v>
      </c>
      <c r="D462" s="178" t="s">
        <v>674</v>
      </c>
      <c r="E462" s="372" t="s">
        <v>703</v>
      </c>
      <c r="F462" s="373"/>
      <c r="G462" s="372"/>
      <c r="H462" s="373"/>
      <c r="I462" s="178">
        <v>13.9001</v>
      </c>
      <c r="J462" s="178"/>
      <c r="K462" s="178">
        <v>200</v>
      </c>
      <c r="L462" s="178">
        <v>5</v>
      </c>
      <c r="M462" s="177">
        <f t="shared" si="6"/>
        <v>2775.02</v>
      </c>
      <c r="N462" s="277">
        <f t="shared" ref="N462:N486" si="9">N461+M462</f>
        <v>10698.189600000038</v>
      </c>
      <c r="O462" s="176"/>
      <c r="P462" s="176"/>
      <c r="Q462" s="175"/>
      <c r="R462" s="368"/>
      <c r="S462" s="368"/>
      <c r="T462" s="369"/>
      <c r="U462" s="370"/>
      <c r="V462" s="370"/>
      <c r="W462" s="370"/>
      <c r="X462" s="370"/>
      <c r="Y462" s="370"/>
      <c r="Z462" s="370"/>
      <c r="AA462" s="370"/>
      <c r="AB462" s="371"/>
    </row>
    <row r="463" spans="1:28">
      <c r="A463" s="318"/>
      <c r="B463" s="179">
        <v>41865</v>
      </c>
      <c r="C463" s="178">
        <v>2014450</v>
      </c>
      <c r="D463" s="178" t="s">
        <v>704</v>
      </c>
      <c r="E463" s="372" t="s">
        <v>705</v>
      </c>
      <c r="F463" s="373"/>
      <c r="G463" s="372"/>
      <c r="H463" s="373"/>
      <c r="I463" s="178">
        <v>-6.2499000000000002</v>
      </c>
      <c r="J463" s="178"/>
      <c r="K463" s="178">
        <v>200</v>
      </c>
      <c r="L463" s="178">
        <v>5</v>
      </c>
      <c r="M463" s="177">
        <f t="shared" si="6"/>
        <v>-1254.98</v>
      </c>
      <c r="N463" s="277">
        <f t="shared" si="9"/>
        <v>9443.2096000000383</v>
      </c>
      <c r="O463" s="176"/>
      <c r="P463" s="176"/>
      <c r="Q463" s="175"/>
      <c r="R463" s="368"/>
      <c r="S463" s="368"/>
      <c r="T463" s="369"/>
      <c r="U463" s="370"/>
      <c r="V463" s="370"/>
      <c r="W463" s="370"/>
      <c r="X463" s="370"/>
      <c r="Y463" s="370"/>
      <c r="Z463" s="370"/>
      <c r="AA463" s="370"/>
      <c r="AB463" s="371"/>
    </row>
    <row r="464" spans="1:28">
      <c r="A464" s="325"/>
      <c r="B464" s="183">
        <v>41865</v>
      </c>
      <c r="C464" s="182">
        <v>2014451</v>
      </c>
      <c r="D464" s="182" t="s">
        <v>706</v>
      </c>
      <c r="E464" s="374" t="s">
        <v>697</v>
      </c>
      <c r="F464" s="374"/>
      <c r="G464" s="374"/>
      <c r="H464" s="374"/>
      <c r="I464" s="182">
        <v>-155</v>
      </c>
      <c r="J464" s="182"/>
      <c r="K464" s="182">
        <v>1</v>
      </c>
      <c r="L464" s="182">
        <v>1.25</v>
      </c>
      <c r="M464" s="181">
        <f t="shared" si="6"/>
        <v>-156.25</v>
      </c>
      <c r="N464" s="277">
        <f t="shared" si="9"/>
        <v>9286.9596000000383</v>
      </c>
      <c r="O464" s="200"/>
      <c r="P464" s="200"/>
      <c r="Q464" s="199"/>
      <c r="R464" s="375"/>
      <c r="S464" s="375"/>
      <c r="T464" s="376"/>
      <c r="U464" s="377"/>
      <c r="V464" s="377"/>
      <c r="W464" s="377"/>
      <c r="X464" s="377"/>
      <c r="Y464" s="377"/>
      <c r="Z464" s="377"/>
      <c r="AA464" s="377"/>
      <c r="AB464" s="378"/>
    </row>
    <row r="465" spans="1:28">
      <c r="A465" s="325"/>
      <c r="B465" s="183">
        <v>41866</v>
      </c>
      <c r="C465" s="182">
        <v>2014452</v>
      </c>
      <c r="D465" s="182" t="s">
        <v>650</v>
      </c>
      <c r="E465" s="374" t="s">
        <v>698</v>
      </c>
      <c r="F465" s="374"/>
      <c r="G465" s="374"/>
      <c r="H465" s="374"/>
      <c r="I465" s="182">
        <v>317.5</v>
      </c>
      <c r="J465" s="182"/>
      <c r="K465" s="182">
        <v>1</v>
      </c>
      <c r="L465" s="182">
        <v>1.25</v>
      </c>
      <c r="M465" s="181">
        <f t="shared" si="6"/>
        <v>316.25</v>
      </c>
      <c r="N465" s="277">
        <f t="shared" si="9"/>
        <v>9603.2096000000383</v>
      </c>
      <c r="O465" s="200"/>
      <c r="P465" s="200"/>
      <c r="Q465" s="199"/>
      <c r="R465" s="375"/>
      <c r="S465" s="375"/>
      <c r="T465" s="376"/>
      <c r="U465" s="377"/>
      <c r="V465" s="377"/>
      <c r="W465" s="377"/>
      <c r="X465" s="377"/>
      <c r="Y465" s="377"/>
      <c r="Z465" s="377"/>
      <c r="AA465" s="377"/>
      <c r="AB465" s="378"/>
    </row>
    <row r="466" spans="1:28">
      <c r="A466" s="325"/>
      <c r="B466" s="186">
        <v>41866</v>
      </c>
      <c r="C466" s="185">
        <v>2014453</v>
      </c>
      <c r="D466" s="185" t="s">
        <v>28</v>
      </c>
      <c r="E466" s="391" t="s">
        <v>699</v>
      </c>
      <c r="F466" s="392"/>
      <c r="G466" s="384"/>
      <c r="H466" s="384"/>
      <c r="I466" s="185">
        <v>50</v>
      </c>
      <c r="J466" s="185"/>
      <c r="K466" s="185">
        <v>1</v>
      </c>
      <c r="L466" s="185">
        <v>1.25</v>
      </c>
      <c r="M466" s="184">
        <f t="shared" si="6"/>
        <v>48.75</v>
      </c>
      <c r="N466" s="277">
        <f t="shared" si="9"/>
        <v>9651.9596000000383</v>
      </c>
      <c r="O466" s="208"/>
      <c r="P466" s="208"/>
      <c r="Q466" s="207"/>
      <c r="R466" s="385"/>
      <c r="S466" s="385"/>
      <c r="T466" s="386"/>
      <c r="U466" s="387"/>
      <c r="V466" s="387"/>
      <c r="W466" s="387"/>
      <c r="X466" s="387"/>
      <c r="Y466" s="387"/>
      <c r="Z466" s="387"/>
      <c r="AA466" s="387"/>
      <c r="AB466" s="388"/>
    </row>
    <row r="467" spans="1:28">
      <c r="A467" s="318"/>
      <c r="B467" s="179">
        <v>41866</v>
      </c>
      <c r="C467" s="178">
        <v>2014454</v>
      </c>
      <c r="D467" s="178" t="s">
        <v>663</v>
      </c>
      <c r="E467" s="372" t="s">
        <v>707</v>
      </c>
      <c r="F467" s="373"/>
      <c r="G467" s="367"/>
      <c r="H467" s="367"/>
      <c r="I467" s="178">
        <v>55.16</v>
      </c>
      <c r="J467" s="178"/>
      <c r="K467" s="178">
        <v>50</v>
      </c>
      <c r="L467" s="178">
        <v>5</v>
      </c>
      <c r="M467" s="177">
        <f t="shared" si="6"/>
        <v>2753</v>
      </c>
      <c r="N467" s="277">
        <f t="shared" si="9"/>
        <v>12404.959600000038</v>
      </c>
      <c r="O467" s="176"/>
      <c r="P467" s="176"/>
      <c r="Q467" s="175"/>
      <c r="R467" s="368"/>
      <c r="S467" s="368"/>
      <c r="T467" s="369"/>
      <c r="U467" s="370"/>
      <c r="V467" s="370"/>
      <c r="W467" s="370"/>
      <c r="X467" s="370"/>
      <c r="Y467" s="370"/>
      <c r="Z467" s="370"/>
      <c r="AA467" s="370"/>
      <c r="AB467" s="371"/>
    </row>
    <row r="468" spans="1:28">
      <c r="A468" s="325"/>
      <c r="B468" s="186">
        <v>41866</v>
      </c>
      <c r="C468" s="185">
        <v>2014455</v>
      </c>
      <c r="D468" s="185" t="s">
        <v>33</v>
      </c>
      <c r="E468" s="391" t="s">
        <v>700</v>
      </c>
      <c r="F468" s="392"/>
      <c r="G468" s="384"/>
      <c r="H468" s="384"/>
      <c r="I468" s="185">
        <v>35</v>
      </c>
      <c r="J468" s="185"/>
      <c r="K468" s="185">
        <v>6</v>
      </c>
      <c r="L468" s="185">
        <v>7.5</v>
      </c>
      <c r="M468" s="184">
        <f t="shared" ref="M468:M482" si="10">((I468*K468)-L468)</f>
        <v>202.5</v>
      </c>
      <c r="N468" s="277">
        <f t="shared" si="9"/>
        <v>12607.459600000038</v>
      </c>
      <c r="O468" s="208"/>
      <c r="P468" s="208"/>
      <c r="Q468" s="207"/>
      <c r="R468" s="385"/>
      <c r="S468" s="385"/>
      <c r="T468" s="386"/>
      <c r="U468" s="387"/>
      <c r="V468" s="387"/>
      <c r="W468" s="387"/>
      <c r="X468" s="387"/>
      <c r="Y468" s="387"/>
      <c r="Z468" s="387"/>
      <c r="AA468" s="387"/>
      <c r="AB468" s="388"/>
    </row>
    <row r="469" spans="1:28">
      <c r="A469" s="318"/>
      <c r="B469" s="179">
        <v>41866</v>
      </c>
      <c r="C469" s="178">
        <v>2014456</v>
      </c>
      <c r="D469" s="178" t="s">
        <v>662</v>
      </c>
      <c r="E469" s="367" t="s">
        <v>701</v>
      </c>
      <c r="F469" s="367"/>
      <c r="G469" s="367"/>
      <c r="H469" s="367"/>
      <c r="I469" s="178">
        <v>70.84</v>
      </c>
      <c r="J469" s="178"/>
      <c r="K469" s="178">
        <v>50</v>
      </c>
      <c r="L469" s="178">
        <v>5</v>
      </c>
      <c r="M469" s="177">
        <f t="shared" si="10"/>
        <v>3537</v>
      </c>
      <c r="N469" s="277">
        <f t="shared" si="9"/>
        <v>16144.459600000038</v>
      </c>
      <c r="O469" s="176"/>
      <c r="P469" s="176"/>
      <c r="Q469" s="175"/>
      <c r="R469" s="368"/>
      <c r="S469" s="368"/>
      <c r="T469" s="369"/>
      <c r="U469" s="370"/>
      <c r="V469" s="370"/>
      <c r="W469" s="370"/>
      <c r="X469" s="370"/>
      <c r="Y469" s="370"/>
      <c r="Z469" s="370"/>
      <c r="AA469" s="370"/>
      <c r="AB469" s="371"/>
    </row>
    <row r="470" spans="1:28">
      <c r="A470" s="325"/>
      <c r="B470" s="326">
        <v>41866</v>
      </c>
      <c r="C470" s="329">
        <v>2014457</v>
      </c>
      <c r="D470" s="329" t="s">
        <v>167</v>
      </c>
      <c r="E470" s="379" t="s">
        <v>708</v>
      </c>
      <c r="F470" s="379"/>
      <c r="G470" s="379"/>
      <c r="H470" s="379"/>
      <c r="I470" s="329">
        <v>-62</v>
      </c>
      <c r="J470" s="329"/>
      <c r="K470" s="329">
        <v>3</v>
      </c>
      <c r="L470" s="329">
        <v>3.75</v>
      </c>
      <c r="M470" s="328">
        <f t="shared" si="10"/>
        <v>-189.75</v>
      </c>
      <c r="N470" s="277">
        <f t="shared" si="9"/>
        <v>15954.709600000038</v>
      </c>
      <c r="O470" s="307"/>
      <c r="P470" s="307"/>
      <c r="Q470" s="308"/>
      <c r="R470" s="380"/>
      <c r="S470" s="380"/>
      <c r="T470" s="381"/>
      <c r="U470" s="382"/>
      <c r="V470" s="382"/>
      <c r="W470" s="382"/>
      <c r="X470" s="382"/>
      <c r="Y470" s="382"/>
      <c r="Z470" s="382"/>
      <c r="AA470" s="382"/>
      <c r="AB470" s="383"/>
    </row>
    <row r="471" spans="1:28">
      <c r="A471" s="318"/>
      <c r="B471" s="194">
        <v>41863</v>
      </c>
      <c r="C471" s="332" t="s">
        <v>709</v>
      </c>
      <c r="D471" s="332" t="s">
        <v>33</v>
      </c>
      <c r="E471" s="348" t="s">
        <v>710</v>
      </c>
      <c r="F471" s="348"/>
      <c r="G471" s="348"/>
      <c r="H471" s="348"/>
      <c r="I471" s="332"/>
      <c r="J471" s="332"/>
      <c r="K471" s="332"/>
      <c r="L471" s="192">
        <v>224.4</v>
      </c>
      <c r="M471" s="192">
        <v>224.4</v>
      </c>
      <c r="N471" s="277">
        <f t="shared" si="9"/>
        <v>16179.109600000038</v>
      </c>
      <c r="O471" s="191"/>
      <c r="P471" s="191"/>
      <c r="Q471" s="190"/>
      <c r="R471" s="405"/>
      <c r="S471" s="405"/>
      <c r="T471" s="397"/>
      <c r="U471" s="398"/>
      <c r="V471" s="398"/>
      <c r="W471" s="398"/>
      <c r="X471" s="398"/>
      <c r="Y471" s="398"/>
      <c r="Z471" s="398"/>
      <c r="AA471" s="398"/>
      <c r="AB471" s="399"/>
    </row>
    <row r="472" spans="1:28">
      <c r="A472" s="318"/>
      <c r="B472" s="194">
        <v>41863</v>
      </c>
      <c r="C472" s="332" t="s">
        <v>709</v>
      </c>
      <c r="D472" s="332" t="s">
        <v>56</v>
      </c>
      <c r="E472" s="348" t="s">
        <v>711</v>
      </c>
      <c r="F472" s="348"/>
      <c r="G472" s="348"/>
      <c r="H472" s="348"/>
      <c r="I472" s="332"/>
      <c r="J472" s="332"/>
      <c r="K472" s="332"/>
      <c r="L472" s="192">
        <v>40</v>
      </c>
      <c r="M472" s="192">
        <v>40</v>
      </c>
      <c r="N472" s="277">
        <f t="shared" si="9"/>
        <v>16219.109600000038</v>
      </c>
      <c r="O472" s="191"/>
      <c r="P472" s="191"/>
      <c r="Q472" s="190"/>
      <c r="R472" s="405"/>
      <c r="S472" s="405"/>
      <c r="T472" s="397"/>
      <c r="U472" s="398"/>
      <c r="V472" s="398"/>
      <c r="W472" s="398"/>
      <c r="X472" s="398"/>
      <c r="Y472" s="398"/>
      <c r="Z472" s="398"/>
      <c r="AA472" s="398"/>
      <c r="AB472" s="399"/>
    </row>
    <row r="473" spans="1:28">
      <c r="A473" s="331"/>
      <c r="B473" s="194">
        <v>41865</v>
      </c>
      <c r="C473" s="332" t="s">
        <v>709</v>
      </c>
      <c r="D473" s="332" t="s">
        <v>15</v>
      </c>
      <c r="E473" s="348" t="s">
        <v>712</v>
      </c>
      <c r="F473" s="348"/>
      <c r="G473" s="348"/>
      <c r="H473" s="348"/>
      <c r="I473" s="332"/>
      <c r="J473" s="332"/>
      <c r="K473" s="332"/>
      <c r="L473" s="192">
        <v>62.01</v>
      </c>
      <c r="M473" s="192">
        <v>62.01</v>
      </c>
      <c r="N473" s="277">
        <f t="shared" si="9"/>
        <v>16281.119600000038</v>
      </c>
      <c r="O473" s="191"/>
      <c r="P473" s="191"/>
      <c r="Q473" s="190"/>
      <c r="R473" s="405"/>
      <c r="S473" s="405"/>
      <c r="T473" s="397"/>
      <c r="U473" s="398"/>
      <c r="V473" s="398"/>
      <c r="W473" s="398"/>
      <c r="X473" s="398"/>
      <c r="Y473" s="398"/>
      <c r="Z473" s="398"/>
      <c r="AA473" s="398"/>
      <c r="AB473" s="399"/>
    </row>
    <row r="474" spans="1:28">
      <c r="A474" s="331"/>
      <c r="B474" s="183">
        <v>41871</v>
      </c>
      <c r="C474" s="182">
        <v>2014458</v>
      </c>
      <c r="D474" s="182" t="s">
        <v>650</v>
      </c>
      <c r="E474" s="374" t="s">
        <v>716</v>
      </c>
      <c r="F474" s="374"/>
      <c r="G474" s="374"/>
      <c r="H474" s="374"/>
      <c r="I474" s="182">
        <v>420</v>
      </c>
      <c r="J474" s="182"/>
      <c r="K474" s="182">
        <v>1</v>
      </c>
      <c r="L474" s="182">
        <v>1.25</v>
      </c>
      <c r="M474" s="181">
        <f t="shared" si="10"/>
        <v>418.75</v>
      </c>
      <c r="N474" s="277">
        <f t="shared" si="9"/>
        <v>16699.869600000038</v>
      </c>
      <c r="O474" s="200"/>
      <c r="P474" s="200"/>
      <c r="Q474" s="199"/>
      <c r="R474" s="375"/>
      <c r="S474" s="375"/>
      <c r="T474" s="376"/>
      <c r="U474" s="377"/>
      <c r="V474" s="377"/>
      <c r="W474" s="377"/>
      <c r="X474" s="377"/>
      <c r="Y474" s="377"/>
      <c r="Z474" s="377"/>
      <c r="AA474" s="377"/>
      <c r="AB474" s="378"/>
    </row>
    <row r="475" spans="1:28">
      <c r="A475" s="318"/>
      <c r="B475" s="183">
        <v>41873</v>
      </c>
      <c r="C475" s="182">
        <f t="shared" ref="C475:C480" si="11">C474+1</f>
        <v>2014459</v>
      </c>
      <c r="D475" s="182" t="s">
        <v>650</v>
      </c>
      <c r="E475" s="374" t="s">
        <v>717</v>
      </c>
      <c r="F475" s="374"/>
      <c r="G475" s="374"/>
      <c r="H475" s="374"/>
      <c r="I475" s="182">
        <v>390</v>
      </c>
      <c r="J475" s="182"/>
      <c r="K475" s="182">
        <v>1</v>
      </c>
      <c r="L475" s="182">
        <v>1.25</v>
      </c>
      <c r="M475" s="181">
        <f t="shared" si="10"/>
        <v>388.75</v>
      </c>
      <c r="N475" s="277">
        <f t="shared" si="9"/>
        <v>17088.619600000038</v>
      </c>
      <c r="O475" s="200"/>
      <c r="P475" s="200"/>
      <c r="Q475" s="199"/>
      <c r="R475" s="375"/>
      <c r="S475" s="375"/>
      <c r="T475" s="376"/>
      <c r="U475" s="377"/>
      <c r="V475" s="377"/>
      <c r="W475" s="377"/>
      <c r="X475" s="377"/>
      <c r="Y475" s="377"/>
      <c r="Z475" s="377"/>
      <c r="AA475" s="377"/>
      <c r="AB475" s="378"/>
    </row>
    <row r="476" spans="1:28">
      <c r="A476" s="318"/>
      <c r="B476" s="183">
        <v>41873</v>
      </c>
      <c r="C476" s="182">
        <f t="shared" si="11"/>
        <v>2014460</v>
      </c>
      <c r="D476" s="182" t="s">
        <v>706</v>
      </c>
      <c r="E476" s="374" t="s">
        <v>715</v>
      </c>
      <c r="F476" s="374"/>
      <c r="G476" s="374"/>
      <c r="H476" s="374"/>
      <c r="I476" s="182">
        <v>270</v>
      </c>
      <c r="J476" s="182"/>
      <c r="K476" s="182">
        <v>1</v>
      </c>
      <c r="L476" s="182">
        <v>1.25</v>
      </c>
      <c r="M476" s="181">
        <f t="shared" si="10"/>
        <v>268.75</v>
      </c>
      <c r="N476" s="277">
        <f t="shared" si="9"/>
        <v>17357.369600000038</v>
      </c>
      <c r="O476" s="200"/>
      <c r="P476" s="200"/>
      <c r="Q476" s="199"/>
      <c r="R476" s="375"/>
      <c r="S476" s="375"/>
      <c r="T476" s="376"/>
      <c r="U476" s="377"/>
      <c r="V476" s="377"/>
      <c r="W476" s="377"/>
      <c r="X476" s="377"/>
      <c r="Y476" s="377"/>
      <c r="Z476" s="377"/>
      <c r="AA476" s="377"/>
      <c r="AB476" s="378"/>
    </row>
    <row r="477" spans="1:28">
      <c r="A477" s="318"/>
      <c r="B477" s="183">
        <v>41873</v>
      </c>
      <c r="C477" s="182">
        <f t="shared" si="11"/>
        <v>2014461</v>
      </c>
      <c r="D477" s="182" t="s">
        <v>664</v>
      </c>
      <c r="E477" s="374" t="s">
        <v>718</v>
      </c>
      <c r="F477" s="374"/>
      <c r="G477" s="374"/>
      <c r="H477" s="374"/>
      <c r="I477" s="182">
        <v>48.85</v>
      </c>
      <c r="J477" s="182"/>
      <c r="K477" s="182">
        <v>50</v>
      </c>
      <c r="L477" s="182">
        <v>5</v>
      </c>
      <c r="M477" s="181">
        <f t="shared" si="10"/>
        <v>2437.5</v>
      </c>
      <c r="N477" s="277">
        <f t="shared" si="9"/>
        <v>19794.869600000038</v>
      </c>
      <c r="O477" s="200"/>
      <c r="P477" s="200"/>
      <c r="Q477" s="199"/>
      <c r="R477" s="375"/>
      <c r="S477" s="375"/>
      <c r="T477" s="376"/>
      <c r="U477" s="377"/>
      <c r="V477" s="377"/>
      <c r="W477" s="377"/>
      <c r="X477" s="377"/>
      <c r="Y477" s="377"/>
      <c r="Z477" s="377"/>
      <c r="AA477" s="377"/>
      <c r="AB477" s="378"/>
    </row>
    <row r="478" spans="1:28">
      <c r="A478" s="318"/>
      <c r="B478" s="183">
        <v>41873</v>
      </c>
      <c r="C478" s="182">
        <f t="shared" si="11"/>
        <v>2014462</v>
      </c>
      <c r="D478" s="182" t="s">
        <v>672</v>
      </c>
      <c r="E478" s="374" t="s">
        <v>719</v>
      </c>
      <c r="F478" s="374"/>
      <c r="G478" s="374"/>
      <c r="H478" s="374"/>
      <c r="I478" s="182">
        <v>84.76</v>
      </c>
      <c r="J478" s="182"/>
      <c r="K478" s="182">
        <v>50</v>
      </c>
      <c r="L478" s="182">
        <v>5</v>
      </c>
      <c r="M478" s="181">
        <f t="shared" si="10"/>
        <v>4233</v>
      </c>
      <c r="N478" s="277">
        <f t="shared" si="9"/>
        <v>24027.869600000038</v>
      </c>
      <c r="O478" s="200"/>
      <c r="P478" s="200"/>
      <c r="Q478" s="199"/>
      <c r="R478" s="375"/>
      <c r="S478" s="375"/>
      <c r="T478" s="376"/>
      <c r="U478" s="377"/>
      <c r="V478" s="377"/>
      <c r="W478" s="377"/>
      <c r="X478" s="377"/>
      <c r="Y478" s="377"/>
      <c r="Z478" s="377"/>
      <c r="AA478" s="377"/>
      <c r="AB478" s="378"/>
    </row>
    <row r="479" spans="1:28">
      <c r="A479" s="318"/>
      <c r="B479" s="183">
        <v>41873</v>
      </c>
      <c r="C479" s="182">
        <f t="shared" si="11"/>
        <v>2014463</v>
      </c>
      <c r="D479" s="182" t="s">
        <v>706</v>
      </c>
      <c r="E479" s="374" t="s">
        <v>715</v>
      </c>
      <c r="F479" s="374"/>
      <c r="G479" s="374"/>
      <c r="H479" s="374"/>
      <c r="I479" s="182">
        <v>270</v>
      </c>
      <c r="J479" s="182"/>
      <c r="K479" s="182">
        <v>1</v>
      </c>
      <c r="L479" s="182">
        <v>1.25</v>
      </c>
      <c r="M479" s="181">
        <f t="shared" si="10"/>
        <v>268.75</v>
      </c>
      <c r="N479" s="277">
        <f t="shared" si="9"/>
        <v>24296.619600000038</v>
      </c>
      <c r="O479" s="200"/>
      <c r="P479" s="200"/>
      <c r="Q479" s="199"/>
      <c r="R479" s="375"/>
      <c r="S479" s="375"/>
      <c r="T479" s="376"/>
      <c r="U479" s="377"/>
      <c r="V479" s="377"/>
      <c r="W479" s="377"/>
      <c r="X479" s="377"/>
      <c r="Y479" s="377"/>
      <c r="Z479" s="377"/>
      <c r="AA479" s="377"/>
      <c r="AB479" s="378"/>
    </row>
    <row r="480" spans="1:28">
      <c r="A480" s="318"/>
      <c r="B480" s="183">
        <v>41873</v>
      </c>
      <c r="C480" s="182">
        <f t="shared" si="11"/>
        <v>2014464</v>
      </c>
      <c r="D480" s="182" t="s">
        <v>670</v>
      </c>
      <c r="E480" s="374" t="s">
        <v>720</v>
      </c>
      <c r="F480" s="374"/>
      <c r="G480" s="374"/>
      <c r="H480" s="374"/>
      <c r="I480" s="182">
        <v>145</v>
      </c>
      <c r="J480" s="182"/>
      <c r="K480" s="182">
        <v>1</v>
      </c>
      <c r="L480" s="182">
        <v>1.25</v>
      </c>
      <c r="M480" s="181">
        <f t="shared" si="10"/>
        <v>143.75</v>
      </c>
      <c r="N480" s="277">
        <f t="shared" si="9"/>
        <v>24440.369600000038</v>
      </c>
      <c r="O480" s="200"/>
      <c r="P480" s="200"/>
      <c r="Q480" s="199"/>
      <c r="R480" s="375"/>
      <c r="S480" s="375"/>
      <c r="T480" s="376"/>
      <c r="U480" s="377"/>
      <c r="V480" s="377"/>
      <c r="W480" s="377"/>
      <c r="X480" s="377"/>
      <c r="Y480" s="377"/>
      <c r="Z480" s="377"/>
      <c r="AA480" s="377"/>
      <c r="AB480" s="378"/>
    </row>
    <row r="481" spans="1:28">
      <c r="A481" s="318"/>
      <c r="B481" s="183">
        <v>41876</v>
      </c>
      <c r="C481" s="182">
        <v>2014465</v>
      </c>
      <c r="D481" s="182" t="s">
        <v>721</v>
      </c>
      <c r="E481" s="374" t="s">
        <v>723</v>
      </c>
      <c r="F481" s="374"/>
      <c r="G481" s="374"/>
      <c r="H481" s="374"/>
      <c r="I481" s="182">
        <v>-400</v>
      </c>
      <c r="J481" s="182"/>
      <c r="K481" s="182">
        <v>1</v>
      </c>
      <c r="L481" s="182">
        <v>1.25</v>
      </c>
      <c r="M481" s="181">
        <f t="shared" si="10"/>
        <v>-401.25</v>
      </c>
      <c r="N481" s="277">
        <f t="shared" si="9"/>
        <v>24039.119600000038</v>
      </c>
      <c r="O481" s="200"/>
      <c r="P481" s="200"/>
      <c r="Q481" s="199"/>
      <c r="R481" s="375"/>
      <c r="S481" s="375"/>
      <c r="T481" s="376"/>
      <c r="U481" s="377"/>
      <c r="V481" s="377"/>
      <c r="W481" s="377"/>
      <c r="X481" s="377"/>
      <c r="Y481" s="377"/>
      <c r="Z481" s="377"/>
      <c r="AA481" s="377"/>
      <c r="AB481" s="378"/>
    </row>
    <row r="482" spans="1:28">
      <c r="A482" s="318"/>
      <c r="B482" s="183">
        <v>41884</v>
      </c>
      <c r="C482" s="182">
        <v>2014466</v>
      </c>
      <c r="D482" s="182" t="s">
        <v>721</v>
      </c>
      <c r="E482" s="374" t="s">
        <v>724</v>
      </c>
      <c r="F482" s="374"/>
      <c r="G482" s="374"/>
      <c r="H482" s="374"/>
      <c r="I482" s="182">
        <v>810</v>
      </c>
      <c r="J482" s="182"/>
      <c r="K482" s="182">
        <v>1</v>
      </c>
      <c r="L482" s="182">
        <v>1.25</v>
      </c>
      <c r="M482" s="181">
        <f t="shared" si="10"/>
        <v>808.75</v>
      </c>
      <c r="N482" s="277">
        <f t="shared" si="9"/>
        <v>24847.869600000038</v>
      </c>
      <c r="O482" s="200"/>
      <c r="P482" s="200"/>
      <c r="Q482" s="199"/>
      <c r="R482" s="375"/>
      <c r="S482" s="375"/>
      <c r="T482" s="376"/>
      <c r="U482" s="377"/>
      <c r="V482" s="377"/>
      <c r="W482" s="377"/>
      <c r="X482" s="377"/>
      <c r="Y482" s="377"/>
      <c r="Z482" s="377"/>
      <c r="AA482" s="377"/>
      <c r="AB482" s="378"/>
    </row>
    <row r="483" spans="1:28">
      <c r="A483" s="318"/>
      <c r="B483" s="179" t="s">
        <v>727</v>
      </c>
      <c r="C483" s="178"/>
      <c r="D483" s="178"/>
      <c r="E483" s="367" t="s">
        <v>722</v>
      </c>
      <c r="F483" s="367"/>
      <c r="G483" s="367"/>
      <c r="H483" s="367"/>
      <c r="I483" s="178"/>
      <c r="J483" s="178"/>
      <c r="K483" s="178"/>
      <c r="L483" s="178"/>
      <c r="M483" s="177">
        <v>1155.0740000000001</v>
      </c>
      <c r="N483" s="277">
        <f t="shared" si="9"/>
        <v>26002.943600000039</v>
      </c>
      <c r="O483" s="176"/>
      <c r="P483" s="176"/>
      <c r="Q483" s="175"/>
      <c r="R483" s="368"/>
      <c r="S483" s="368"/>
      <c r="T483" s="369"/>
      <c r="U483" s="370"/>
      <c r="V483" s="370"/>
      <c r="W483" s="370"/>
      <c r="X483" s="370"/>
      <c r="Y483" s="370"/>
      <c r="Z483" s="370"/>
      <c r="AA483" s="370"/>
      <c r="AB483" s="371"/>
    </row>
    <row r="484" spans="1:28">
      <c r="A484" s="318"/>
      <c r="B484" s="179">
        <v>41899</v>
      </c>
      <c r="C484" s="179" t="s">
        <v>726</v>
      </c>
      <c r="D484" s="178"/>
      <c r="E484" s="367" t="s">
        <v>725</v>
      </c>
      <c r="F484" s="367"/>
      <c r="G484" s="367"/>
      <c r="H484" s="367"/>
      <c r="I484" s="178"/>
      <c r="J484" s="178"/>
      <c r="K484" s="178"/>
      <c r="L484" s="178"/>
      <c r="M484" s="177">
        <v>-3238</v>
      </c>
      <c r="N484" s="277">
        <f t="shared" si="9"/>
        <v>22764.943600000039</v>
      </c>
      <c r="O484" s="176"/>
      <c r="P484" s="176"/>
      <c r="Q484" s="175"/>
      <c r="R484" s="368"/>
      <c r="S484" s="368"/>
      <c r="T484" s="369"/>
      <c r="U484" s="370"/>
      <c r="V484" s="370"/>
      <c r="W484" s="370"/>
      <c r="X484" s="370"/>
      <c r="Y484" s="370"/>
      <c r="Z484" s="370"/>
      <c r="AA484" s="370"/>
      <c r="AB484" s="371"/>
    </row>
    <row r="485" spans="1:28">
      <c r="A485" s="318"/>
      <c r="B485" s="179">
        <v>41899</v>
      </c>
      <c r="C485" s="178" t="s">
        <v>728</v>
      </c>
      <c r="D485" s="178"/>
      <c r="E485" s="367" t="s">
        <v>729</v>
      </c>
      <c r="F485" s="367"/>
      <c r="G485" s="367"/>
      <c r="H485" s="367"/>
      <c r="I485" s="178"/>
      <c r="J485" s="178"/>
      <c r="K485" s="178"/>
      <c r="L485" s="178"/>
      <c r="M485" s="177">
        <v>323818.24765548261</v>
      </c>
      <c r="N485" s="277">
        <f t="shared" si="9"/>
        <v>346583.19125548267</v>
      </c>
      <c r="O485" s="176"/>
      <c r="P485" s="176"/>
      <c r="Q485" s="175"/>
      <c r="R485" s="368"/>
      <c r="S485" s="368"/>
      <c r="T485" s="369"/>
      <c r="U485" s="370"/>
      <c r="V485" s="370"/>
      <c r="W485" s="370"/>
      <c r="X485" s="370"/>
      <c r="Y485" s="370"/>
      <c r="Z485" s="370"/>
      <c r="AA485" s="370"/>
      <c r="AB485" s="371"/>
    </row>
    <row r="486" spans="1:28">
      <c r="B486" s="179">
        <v>41899</v>
      </c>
      <c r="C486" s="336" t="s">
        <v>730</v>
      </c>
      <c r="D486" s="178"/>
      <c r="E486" s="367"/>
      <c r="F486" s="367"/>
      <c r="G486" s="367"/>
      <c r="H486" s="367"/>
      <c r="I486" s="178"/>
      <c r="J486" s="178"/>
      <c r="K486" s="178"/>
      <c r="L486" s="178"/>
      <c r="M486" s="177"/>
      <c r="N486" s="277">
        <f t="shared" si="9"/>
        <v>346583.19125548267</v>
      </c>
      <c r="O486" s="176"/>
      <c r="P486" s="176"/>
      <c r="Q486" s="175"/>
      <c r="R486" s="368"/>
      <c r="S486" s="368"/>
      <c r="T486" s="369"/>
      <c r="U486" s="370"/>
      <c r="V486" s="370"/>
      <c r="W486" s="370"/>
      <c r="X486" s="370"/>
      <c r="Y486" s="370"/>
      <c r="Z486" s="370"/>
      <c r="AA486" s="370"/>
      <c r="AB486" s="371"/>
    </row>
    <row r="487" spans="1:28">
      <c r="B487" s="179"/>
      <c r="C487" s="178"/>
      <c r="D487" s="178"/>
      <c r="E487" s="367"/>
      <c r="F487" s="367"/>
      <c r="G487" s="367"/>
      <c r="H487" s="367"/>
      <c r="I487" s="178"/>
      <c r="J487" s="178"/>
      <c r="K487" s="178"/>
      <c r="L487" s="178"/>
      <c r="M487" s="177"/>
      <c r="N487" s="277"/>
      <c r="O487" s="176"/>
      <c r="P487" s="176"/>
      <c r="Q487" s="175"/>
      <c r="R487" s="368"/>
      <c r="S487" s="368"/>
      <c r="T487" s="369"/>
      <c r="U487" s="370"/>
      <c r="V487" s="370"/>
      <c r="W487" s="370"/>
      <c r="X487" s="370"/>
      <c r="Y487" s="370"/>
      <c r="Z487" s="370"/>
      <c r="AA487" s="370"/>
      <c r="AB487" s="371"/>
    </row>
    <row r="488" spans="1:28">
      <c r="B488" s="179"/>
      <c r="C488" s="178"/>
      <c r="D488" s="178"/>
      <c r="E488" s="367"/>
      <c r="F488" s="367"/>
      <c r="G488" s="367"/>
      <c r="H488" s="367"/>
      <c r="I488" s="178"/>
      <c r="J488" s="178"/>
      <c r="K488" s="178"/>
      <c r="L488" s="178"/>
      <c r="M488" s="177"/>
      <c r="N488" s="277"/>
      <c r="O488" s="176"/>
      <c r="P488" s="176"/>
      <c r="Q488" s="175"/>
      <c r="R488" s="368"/>
      <c r="S488" s="368"/>
      <c r="T488" s="369"/>
      <c r="U488" s="370"/>
      <c r="V488" s="370"/>
      <c r="W488" s="370"/>
      <c r="X488" s="370"/>
      <c r="Y488" s="370"/>
      <c r="Z488" s="370"/>
      <c r="AA488" s="370"/>
      <c r="AB488" s="371"/>
    </row>
    <row r="489" spans="1:28">
      <c r="B489" s="179"/>
      <c r="C489" s="178"/>
      <c r="D489" s="178"/>
      <c r="E489" s="367"/>
      <c r="F489" s="367"/>
      <c r="G489" s="367"/>
      <c r="H489" s="367"/>
      <c r="I489" s="178"/>
      <c r="J489" s="178"/>
      <c r="K489" s="178"/>
      <c r="L489" s="178"/>
      <c r="M489" s="177"/>
      <c r="N489" s="277"/>
      <c r="O489" s="176"/>
      <c r="P489" s="176"/>
      <c r="Q489" s="175"/>
      <c r="R489" s="368"/>
      <c r="S489" s="368"/>
      <c r="T489" s="369"/>
      <c r="U489" s="370"/>
      <c r="V489" s="370"/>
      <c r="W489" s="370"/>
      <c r="X489" s="370"/>
      <c r="Y489" s="370"/>
      <c r="Z489" s="370"/>
      <c r="AA489" s="370"/>
      <c r="AB489" s="371"/>
    </row>
    <row r="490" spans="1:28">
      <c r="B490" s="179"/>
      <c r="C490" s="178"/>
      <c r="D490" s="178"/>
      <c r="E490" s="367"/>
      <c r="F490" s="367"/>
      <c r="G490" s="367"/>
      <c r="H490" s="367"/>
      <c r="I490" s="178"/>
      <c r="J490" s="178"/>
      <c r="K490" s="178"/>
      <c r="L490" s="178"/>
      <c r="M490" s="177"/>
      <c r="N490" s="277"/>
      <c r="O490" s="176"/>
      <c r="P490" s="176"/>
      <c r="Q490" s="175"/>
      <c r="R490" s="368"/>
      <c r="S490" s="368"/>
      <c r="T490" s="369"/>
      <c r="U490" s="370"/>
      <c r="V490" s="370"/>
      <c r="W490" s="370"/>
      <c r="X490" s="370"/>
      <c r="Y490" s="370"/>
      <c r="Z490" s="370"/>
      <c r="AA490" s="370"/>
      <c r="AB490" s="371"/>
    </row>
    <row r="491" spans="1:28">
      <c r="B491" s="179"/>
      <c r="C491" s="178"/>
      <c r="D491" s="178"/>
      <c r="E491" s="367"/>
      <c r="F491" s="367"/>
      <c r="G491" s="367"/>
      <c r="H491" s="367"/>
      <c r="I491" s="178"/>
      <c r="J491" s="178"/>
      <c r="K491" s="178"/>
      <c r="L491" s="178"/>
      <c r="M491" s="177"/>
      <c r="N491" s="277"/>
      <c r="O491" s="176"/>
      <c r="P491" s="176"/>
      <c r="Q491" s="175"/>
      <c r="R491" s="368"/>
      <c r="S491" s="368"/>
      <c r="T491" s="369"/>
      <c r="U491" s="370"/>
      <c r="V491" s="370"/>
      <c r="W491" s="370"/>
      <c r="X491" s="370"/>
      <c r="Y491" s="370"/>
      <c r="Z491" s="370"/>
      <c r="AA491" s="370"/>
      <c r="AB491" s="371"/>
    </row>
    <row r="492" spans="1:28">
      <c r="B492" s="179"/>
      <c r="C492" s="178"/>
      <c r="D492" s="178"/>
      <c r="E492" s="367"/>
      <c r="F492" s="367"/>
      <c r="G492" s="367"/>
      <c r="H492" s="367"/>
      <c r="I492" s="178"/>
      <c r="J492" s="178"/>
      <c r="K492" s="178"/>
      <c r="L492" s="178"/>
      <c r="M492" s="177"/>
      <c r="N492" s="277"/>
      <c r="O492" s="176"/>
      <c r="P492" s="176"/>
      <c r="Q492" s="175"/>
      <c r="R492" s="368"/>
      <c r="S492" s="368"/>
      <c r="T492" s="369"/>
      <c r="U492" s="370"/>
      <c r="V492" s="370"/>
      <c r="W492" s="370"/>
      <c r="X492" s="370"/>
      <c r="Y492" s="370"/>
      <c r="Z492" s="370"/>
      <c r="AA492" s="370"/>
      <c r="AB492" s="371"/>
    </row>
    <row r="493" spans="1:28">
      <c r="B493" s="179"/>
      <c r="C493" s="178"/>
      <c r="D493" s="178"/>
      <c r="E493" s="367"/>
      <c r="F493" s="367"/>
      <c r="G493" s="367"/>
      <c r="H493" s="367"/>
      <c r="I493" s="178"/>
      <c r="J493" s="178"/>
      <c r="K493" s="178"/>
      <c r="L493" s="178"/>
      <c r="M493" s="177"/>
      <c r="N493" s="277"/>
      <c r="O493" s="176"/>
      <c r="P493" s="176"/>
      <c r="Q493" s="175"/>
      <c r="R493" s="368"/>
      <c r="S493" s="368"/>
      <c r="T493" s="369"/>
      <c r="U493" s="370"/>
      <c r="V493" s="370"/>
      <c r="W493" s="370"/>
      <c r="X493" s="370"/>
      <c r="Y493" s="370"/>
      <c r="Z493" s="370"/>
      <c r="AA493" s="370"/>
      <c r="AB493" s="371"/>
    </row>
    <row r="494" spans="1:28">
      <c r="B494" s="179"/>
      <c r="C494" s="178"/>
      <c r="D494" s="178"/>
      <c r="E494" s="367"/>
      <c r="F494" s="367"/>
      <c r="G494" s="367"/>
      <c r="H494" s="367"/>
      <c r="I494" s="178"/>
      <c r="J494" s="178"/>
      <c r="K494" s="178"/>
      <c r="L494" s="178"/>
      <c r="M494" s="177"/>
      <c r="N494" s="277"/>
      <c r="O494" s="176"/>
      <c r="P494" s="176"/>
      <c r="Q494" s="175"/>
      <c r="R494" s="368"/>
      <c r="S494" s="368"/>
      <c r="T494" s="369"/>
      <c r="U494" s="370"/>
      <c r="V494" s="370"/>
      <c r="W494" s="370"/>
      <c r="X494" s="370"/>
      <c r="Y494" s="370"/>
      <c r="Z494" s="370"/>
      <c r="AA494" s="370"/>
      <c r="AB494" s="371"/>
    </row>
    <row r="495" spans="1:28">
      <c r="B495" s="179"/>
      <c r="C495" s="178"/>
      <c r="D495" s="178"/>
      <c r="E495" s="367"/>
      <c r="F495" s="367"/>
      <c r="G495" s="367"/>
      <c r="H495" s="367"/>
      <c r="I495" s="178"/>
      <c r="J495" s="178"/>
      <c r="K495" s="178"/>
      <c r="L495" s="178"/>
      <c r="M495" s="177"/>
      <c r="N495" s="277"/>
      <c r="O495" s="176"/>
      <c r="P495" s="176"/>
      <c r="Q495" s="175"/>
      <c r="R495" s="368"/>
      <c r="S495" s="368"/>
      <c r="T495" s="369"/>
      <c r="U495" s="370"/>
      <c r="V495" s="370"/>
      <c r="W495" s="370"/>
      <c r="X495" s="370"/>
      <c r="Y495" s="370"/>
      <c r="Z495" s="370"/>
      <c r="AA495" s="370"/>
      <c r="AB495" s="371"/>
    </row>
    <row r="496" spans="1:28">
      <c r="B496" s="179"/>
      <c r="C496" s="178"/>
      <c r="D496" s="178"/>
      <c r="E496" s="367"/>
      <c r="F496" s="367"/>
      <c r="G496" s="367"/>
      <c r="H496" s="367"/>
      <c r="I496" s="178"/>
      <c r="J496" s="178"/>
      <c r="K496" s="178"/>
      <c r="L496" s="178"/>
      <c r="M496" s="177"/>
      <c r="N496" s="277"/>
      <c r="O496" s="176"/>
      <c r="P496" s="176"/>
      <c r="Q496" s="175"/>
      <c r="R496" s="368"/>
      <c r="S496" s="368"/>
      <c r="T496" s="369"/>
      <c r="U496" s="370"/>
      <c r="V496" s="370"/>
      <c r="W496" s="370"/>
      <c r="X496" s="370"/>
      <c r="Y496" s="370"/>
      <c r="Z496" s="370"/>
      <c r="AA496" s="370"/>
      <c r="AB496" s="371"/>
    </row>
    <row r="497" spans="2:28">
      <c r="B497" s="179"/>
      <c r="C497" s="178"/>
      <c r="D497" s="178"/>
      <c r="E497" s="367"/>
      <c r="F497" s="367"/>
      <c r="G497" s="367"/>
      <c r="H497" s="367"/>
      <c r="I497" s="178"/>
      <c r="J497" s="178"/>
      <c r="K497" s="178"/>
      <c r="L497" s="178"/>
      <c r="M497" s="177"/>
      <c r="N497" s="277"/>
      <c r="O497" s="176"/>
      <c r="P497" s="176"/>
      <c r="Q497" s="175"/>
      <c r="R497" s="368"/>
      <c r="S497" s="368"/>
      <c r="T497" s="369"/>
      <c r="U497" s="370"/>
      <c r="V497" s="370"/>
      <c r="W497" s="370"/>
      <c r="X497" s="370"/>
      <c r="Y497" s="370"/>
      <c r="Z497" s="370"/>
      <c r="AA497" s="370"/>
      <c r="AB497" s="371"/>
    </row>
    <row r="498" spans="2:28">
      <c r="B498" s="179"/>
      <c r="C498" s="178"/>
      <c r="D498" s="178"/>
      <c r="E498" s="367"/>
      <c r="F498" s="367"/>
      <c r="G498" s="367"/>
      <c r="H498" s="367"/>
      <c r="I498" s="178"/>
      <c r="J498" s="178"/>
      <c r="K498" s="178"/>
      <c r="L498" s="178"/>
      <c r="M498" s="177"/>
      <c r="N498" s="277"/>
      <c r="O498" s="176"/>
      <c r="P498" s="176"/>
      <c r="Q498" s="175"/>
      <c r="R498" s="368"/>
      <c r="S498" s="368"/>
      <c r="T498" s="369"/>
      <c r="U498" s="370"/>
      <c r="V498" s="370"/>
      <c r="W498" s="370"/>
      <c r="X498" s="370"/>
      <c r="Y498" s="370"/>
      <c r="Z498" s="370"/>
      <c r="AA498" s="370"/>
      <c r="AB498" s="371"/>
    </row>
  </sheetData>
  <mergeCells count="1786">
    <mergeCell ref="E481:F481"/>
    <mergeCell ref="G481:H481"/>
    <mergeCell ref="R481:S481"/>
    <mergeCell ref="T481:AB481"/>
    <mergeCell ref="E482:F482"/>
    <mergeCell ref="G482:H482"/>
    <mergeCell ref="R482:S482"/>
    <mergeCell ref="T482:AB482"/>
    <mergeCell ref="E474:F474"/>
    <mergeCell ref="G474:H474"/>
    <mergeCell ref="R474:S474"/>
    <mergeCell ref="T474:AB474"/>
    <mergeCell ref="E475:F475"/>
    <mergeCell ref="G475:H475"/>
    <mergeCell ref="R475:S475"/>
    <mergeCell ref="T475:AB475"/>
    <mergeCell ref="E476:F476"/>
    <mergeCell ref="G476:H476"/>
    <mergeCell ref="R476:S476"/>
    <mergeCell ref="T476:AB476"/>
    <mergeCell ref="E477:F477"/>
    <mergeCell ref="G477:H477"/>
    <mergeCell ref="R477:S477"/>
    <mergeCell ref="T477:AB477"/>
    <mergeCell ref="E471:F471"/>
    <mergeCell ref="G471:H471"/>
    <mergeCell ref="R471:S471"/>
    <mergeCell ref="T471:AB471"/>
    <mergeCell ref="E472:F472"/>
    <mergeCell ref="G472:H472"/>
    <mergeCell ref="R472:S472"/>
    <mergeCell ref="T472:AB472"/>
    <mergeCell ref="E473:F473"/>
    <mergeCell ref="G473:H473"/>
    <mergeCell ref="R473:S473"/>
    <mergeCell ref="T473:AB473"/>
    <mergeCell ref="E479:F479"/>
    <mergeCell ref="G479:H479"/>
    <mergeCell ref="R479:S479"/>
    <mergeCell ref="T479:AB479"/>
    <mergeCell ref="E480:F480"/>
    <mergeCell ref="G480:H480"/>
    <mergeCell ref="R480:S480"/>
    <mergeCell ref="T480:AB480"/>
    <mergeCell ref="E371:F371"/>
    <mergeCell ref="G371:H371"/>
    <mergeCell ref="R371:S371"/>
    <mergeCell ref="R369:S369"/>
    <mergeCell ref="G370:H370"/>
    <mergeCell ref="R363:S363"/>
    <mergeCell ref="R349:S349"/>
    <mergeCell ref="R350:S350"/>
    <mergeCell ref="R351:S351"/>
    <mergeCell ref="R354:S354"/>
    <mergeCell ref="R355:S355"/>
    <mergeCell ref="R356:S356"/>
    <mergeCell ref="E347:F347"/>
    <mergeCell ref="G347:H347"/>
    <mergeCell ref="R347:S347"/>
    <mergeCell ref="R353:S353"/>
    <mergeCell ref="E348:F348"/>
    <mergeCell ref="G348:H348"/>
    <mergeCell ref="R348:S348"/>
    <mergeCell ref="R352:S352"/>
    <mergeCell ref="E359:F359"/>
    <mergeCell ref="G359:H359"/>
    <mergeCell ref="E355:F355"/>
    <mergeCell ref="G355:H355"/>
    <mergeCell ref="E356:F356"/>
    <mergeCell ref="E370:F370"/>
    <mergeCell ref="E367:F367"/>
    <mergeCell ref="E363:F363"/>
    <mergeCell ref="E364:F364"/>
    <mergeCell ref="R359:S359"/>
    <mergeCell ref="R360:S360"/>
    <mergeCell ref="T345:AB345"/>
    <mergeCell ref="E346:F346"/>
    <mergeCell ref="G346:H346"/>
    <mergeCell ref="R346:S346"/>
    <mergeCell ref="T346:AB346"/>
    <mergeCell ref="E343:F343"/>
    <mergeCell ref="G343:H343"/>
    <mergeCell ref="R343:S343"/>
    <mergeCell ref="T343:AB343"/>
    <mergeCell ref="E344:F344"/>
    <mergeCell ref="G344:H344"/>
    <mergeCell ref="R344:S344"/>
    <mergeCell ref="T344:AB344"/>
    <mergeCell ref="G356:H356"/>
    <mergeCell ref="E358:F358"/>
    <mergeCell ref="G358:H358"/>
    <mergeCell ref="E352:F352"/>
    <mergeCell ref="G352:H352"/>
    <mergeCell ref="E353:F353"/>
    <mergeCell ref="G353:H353"/>
    <mergeCell ref="E354:F354"/>
    <mergeCell ref="G354:H354"/>
    <mergeCell ref="E349:F349"/>
    <mergeCell ref="G349:H349"/>
    <mergeCell ref="E350:F350"/>
    <mergeCell ref="G350:H350"/>
    <mergeCell ref="E351:F351"/>
    <mergeCell ref="E357:F357"/>
    <mergeCell ref="E345:F345"/>
    <mergeCell ref="G345:H345"/>
    <mergeCell ref="R345:S345"/>
    <mergeCell ref="T355:AB355"/>
    <mergeCell ref="G313:H313"/>
    <mergeCell ref="R313:S313"/>
    <mergeCell ref="E336:F336"/>
    <mergeCell ref="G336:H336"/>
    <mergeCell ref="R336:S336"/>
    <mergeCell ref="E334:F334"/>
    <mergeCell ref="G334:H334"/>
    <mergeCell ref="R334:S334"/>
    <mergeCell ref="E335:F335"/>
    <mergeCell ref="G335:H335"/>
    <mergeCell ref="R335:S335"/>
    <mergeCell ref="E313:F313"/>
    <mergeCell ref="E341:F341"/>
    <mergeCell ref="G341:H341"/>
    <mergeCell ref="R341:S341"/>
    <mergeCell ref="E342:F342"/>
    <mergeCell ref="G342:H342"/>
    <mergeCell ref="R342:S342"/>
    <mergeCell ref="E339:F339"/>
    <mergeCell ref="R340:S340"/>
    <mergeCell ref="E332:F332"/>
    <mergeCell ref="G332:H332"/>
    <mergeCell ref="R332:S332"/>
    <mergeCell ref="E333:F333"/>
    <mergeCell ref="G333:H333"/>
    <mergeCell ref="R333:S333"/>
    <mergeCell ref="E337:F337"/>
    <mergeCell ref="G337:H337"/>
    <mergeCell ref="R337:S337"/>
    <mergeCell ref="R330:S330"/>
    <mergeCell ref="E325:F325"/>
    <mergeCell ref="G325:H325"/>
    <mergeCell ref="T330:AB330"/>
    <mergeCell ref="E331:F331"/>
    <mergeCell ref="G331:H331"/>
    <mergeCell ref="R331:S331"/>
    <mergeCell ref="T331:AB331"/>
    <mergeCell ref="E329:F329"/>
    <mergeCell ref="G329:H329"/>
    <mergeCell ref="R329:S329"/>
    <mergeCell ref="T329:AB329"/>
    <mergeCell ref="E330:F330"/>
    <mergeCell ref="G351:H351"/>
    <mergeCell ref="E361:F361"/>
    <mergeCell ref="E362:F362"/>
    <mergeCell ref="G361:H361"/>
    <mergeCell ref="G362:H362"/>
    <mergeCell ref="E376:F376"/>
    <mergeCell ref="G376:H376"/>
    <mergeCell ref="E368:F368"/>
    <mergeCell ref="G368:H368"/>
    <mergeCell ref="T369:AB369"/>
    <mergeCell ref="E375:F375"/>
    <mergeCell ref="E374:F374"/>
    <mergeCell ref="E369:F369"/>
    <mergeCell ref="E373:F373"/>
    <mergeCell ref="E360:F360"/>
    <mergeCell ref="E366:F366"/>
    <mergeCell ref="R370:S370"/>
    <mergeCell ref="G339:H339"/>
    <mergeCell ref="R339:S339"/>
    <mergeCell ref="E340:F340"/>
    <mergeCell ref="G340:H340"/>
    <mergeCell ref="R376:S376"/>
    <mergeCell ref="C2:E2"/>
    <mergeCell ref="H2:I2"/>
    <mergeCell ref="C3:E3"/>
    <mergeCell ref="H3:I3"/>
    <mergeCell ref="C4:E4"/>
    <mergeCell ref="H4:I4"/>
    <mergeCell ref="E322:F322"/>
    <mergeCell ref="G322:H322"/>
    <mergeCell ref="R322:S322"/>
    <mergeCell ref="E323:F323"/>
    <mergeCell ref="G323:H323"/>
    <mergeCell ref="R323:S323"/>
    <mergeCell ref="E328:F328"/>
    <mergeCell ref="G328:H328"/>
    <mergeCell ref="R328:S328"/>
    <mergeCell ref="E320:F320"/>
    <mergeCell ref="G320:H320"/>
    <mergeCell ref="R320:S320"/>
    <mergeCell ref="E321:F321"/>
    <mergeCell ref="G321:H321"/>
    <mergeCell ref="E326:F326"/>
    <mergeCell ref="G326:H326"/>
    <mergeCell ref="R326:S326"/>
    <mergeCell ref="E327:F327"/>
    <mergeCell ref="G327:H327"/>
    <mergeCell ref="R327:S327"/>
    <mergeCell ref="H5:I5"/>
    <mergeCell ref="H6:I6"/>
    <mergeCell ref="H7:I7"/>
    <mergeCell ref="E319:F319"/>
    <mergeCell ref="G319:H319"/>
    <mergeCell ref="R319:S319"/>
    <mergeCell ref="R325:S325"/>
    <mergeCell ref="T325:AB325"/>
    <mergeCell ref="R321:S321"/>
    <mergeCell ref="T321:AB321"/>
    <mergeCell ref="E317:F317"/>
    <mergeCell ref="G317:H317"/>
    <mergeCell ref="R317:S317"/>
    <mergeCell ref="T317:AB317"/>
    <mergeCell ref="E318:F318"/>
    <mergeCell ref="G318:H318"/>
    <mergeCell ref="R318:S318"/>
    <mergeCell ref="T318:AB318"/>
    <mergeCell ref="R315:S315"/>
    <mergeCell ref="T315:AB315"/>
    <mergeCell ref="E316:F316"/>
    <mergeCell ref="G316:H316"/>
    <mergeCell ref="R316:S316"/>
    <mergeCell ref="T316:AB316"/>
    <mergeCell ref="C9:E9"/>
    <mergeCell ref="H9:J9"/>
    <mergeCell ref="H10:J20"/>
    <mergeCell ref="C11:E11"/>
    <mergeCell ref="E314:F314"/>
    <mergeCell ref="G314:H314"/>
    <mergeCell ref="R314:S314"/>
    <mergeCell ref="T314:AB314"/>
    <mergeCell ref="E324:F324"/>
    <mergeCell ref="G324:H324"/>
    <mergeCell ref="R324:S324"/>
    <mergeCell ref="T324:AB324"/>
    <mergeCell ref="E315:F315"/>
    <mergeCell ref="G315:H315"/>
    <mergeCell ref="E311:F311"/>
    <mergeCell ref="G311:H311"/>
    <mergeCell ref="R311:S311"/>
    <mergeCell ref="T311:AB311"/>
    <mergeCell ref="E312:F312"/>
    <mergeCell ref="G312:H312"/>
    <mergeCell ref="R312:S312"/>
    <mergeCell ref="T312:AB312"/>
    <mergeCell ref="E309:F309"/>
    <mergeCell ref="G309:H309"/>
    <mergeCell ref="R309:S309"/>
    <mergeCell ref="T309:AB309"/>
    <mergeCell ref="C12:E12"/>
    <mergeCell ref="C14:E14"/>
    <mergeCell ref="C15:E15"/>
    <mergeCell ref="C16:E16"/>
    <mergeCell ref="C17:E17"/>
    <mergeCell ref="E310:F310"/>
    <mergeCell ref="R293:S293"/>
    <mergeCell ref="T293:AB293"/>
    <mergeCell ref="E296:F296"/>
    <mergeCell ref="G296:H296"/>
    <mergeCell ref="R296:S296"/>
    <mergeCell ref="T296:AB296"/>
    <mergeCell ref="E297:F297"/>
    <mergeCell ref="G297:H297"/>
    <mergeCell ref="R297:S297"/>
    <mergeCell ref="T297:AB297"/>
    <mergeCell ref="E299:F299"/>
    <mergeCell ref="G299:H299"/>
    <mergeCell ref="E307:F307"/>
    <mergeCell ref="G307:H307"/>
    <mergeCell ref="R307:S307"/>
    <mergeCell ref="E308:F308"/>
    <mergeCell ref="G308:H308"/>
    <mergeCell ref="R308:S308"/>
    <mergeCell ref="E305:F305"/>
    <mergeCell ref="G305:H305"/>
    <mergeCell ref="R305:S305"/>
    <mergeCell ref="E306:F306"/>
    <mergeCell ref="G306:H306"/>
    <mergeCell ref="R306:S306"/>
    <mergeCell ref="E303:F303"/>
    <mergeCell ref="G303:H303"/>
    <mergeCell ref="R303:S303"/>
    <mergeCell ref="E304:F304"/>
    <mergeCell ref="G304:H304"/>
    <mergeCell ref="R290:S290"/>
    <mergeCell ref="T290:AB290"/>
    <mergeCell ref="E292:F292"/>
    <mergeCell ref="G292:H292"/>
    <mergeCell ref="T292:AB292"/>
    <mergeCell ref="R292:S292"/>
    <mergeCell ref="E298:F298"/>
    <mergeCell ref="G298:H298"/>
    <mergeCell ref="R294:S294"/>
    <mergeCell ref="T294:AB294"/>
    <mergeCell ref="E284:F284"/>
    <mergeCell ref="G284:H284"/>
    <mergeCell ref="E301:F301"/>
    <mergeCell ref="G301:H301"/>
    <mergeCell ref="R301:S301"/>
    <mergeCell ref="T301:AB301"/>
    <mergeCell ref="E302:F302"/>
    <mergeCell ref="G302:H302"/>
    <mergeCell ref="R302:S302"/>
    <mergeCell ref="T302:AB302"/>
    <mergeCell ref="E294:F294"/>
    <mergeCell ref="G294:H294"/>
    <mergeCell ref="E300:F300"/>
    <mergeCell ref="G300:H300"/>
    <mergeCell ref="R300:S300"/>
    <mergeCell ref="T300:AB300"/>
    <mergeCell ref="E291:F291"/>
    <mergeCell ref="G291:H291"/>
    <mergeCell ref="R291:S291"/>
    <mergeCell ref="T291:AB291"/>
    <mergeCell ref="E293:F293"/>
    <mergeCell ref="G293:H293"/>
    <mergeCell ref="G268:H268"/>
    <mergeCell ref="E265:F265"/>
    <mergeCell ref="G265:H265"/>
    <mergeCell ref="R265:S265"/>
    <mergeCell ref="T265:AB265"/>
    <mergeCell ref="E261:F261"/>
    <mergeCell ref="G261:H261"/>
    <mergeCell ref="E263:F263"/>
    <mergeCell ref="G263:H263"/>
    <mergeCell ref="R263:S263"/>
    <mergeCell ref="T263:AB263"/>
    <mergeCell ref="E264:F264"/>
    <mergeCell ref="R299:S299"/>
    <mergeCell ref="T299:AB299"/>
    <mergeCell ref="E285:F285"/>
    <mergeCell ref="G285:H285"/>
    <mergeCell ref="E295:F295"/>
    <mergeCell ref="G295:H295"/>
    <mergeCell ref="R295:S295"/>
    <mergeCell ref="T295:AB295"/>
    <mergeCell ref="E274:F274"/>
    <mergeCell ref="G274:H274"/>
    <mergeCell ref="R274:S274"/>
    <mergeCell ref="T274:AB274"/>
    <mergeCell ref="E278:F278"/>
    <mergeCell ref="G278:H278"/>
    <mergeCell ref="E286:F286"/>
    <mergeCell ref="G286:H286"/>
    <mergeCell ref="R286:S286"/>
    <mergeCell ref="T286:AB286"/>
    <mergeCell ref="E290:F290"/>
    <mergeCell ref="G290:H290"/>
    <mergeCell ref="G271:H271"/>
    <mergeCell ref="R271:S271"/>
    <mergeCell ref="T271:AB271"/>
    <mergeCell ref="G252:H252"/>
    <mergeCell ref="R252:S252"/>
    <mergeCell ref="T252:AB252"/>
    <mergeCell ref="R257:S257"/>
    <mergeCell ref="T257:AB257"/>
    <mergeCell ref="E258:F258"/>
    <mergeCell ref="G258:H258"/>
    <mergeCell ref="R258:S258"/>
    <mergeCell ref="T258:AB258"/>
    <mergeCell ref="R246:S246"/>
    <mergeCell ref="T246:AB246"/>
    <mergeCell ref="E255:F255"/>
    <mergeCell ref="G255:H255"/>
    <mergeCell ref="R255:S255"/>
    <mergeCell ref="T255:AB255"/>
    <mergeCell ref="E252:F252"/>
    <mergeCell ref="E270:F270"/>
    <mergeCell ref="G270:H270"/>
    <mergeCell ref="R270:S270"/>
    <mergeCell ref="T270:AB270"/>
    <mergeCell ref="R268:S268"/>
    <mergeCell ref="T268:AB268"/>
    <mergeCell ref="E269:F269"/>
    <mergeCell ref="G269:H269"/>
    <mergeCell ref="R269:S269"/>
    <mergeCell ref="T269:AB269"/>
    <mergeCell ref="R261:S261"/>
    <mergeCell ref="T261:AB261"/>
    <mergeCell ref="E268:F268"/>
    <mergeCell ref="E233:F233"/>
    <mergeCell ref="G233:H233"/>
    <mergeCell ref="R233:S233"/>
    <mergeCell ref="T233:AB233"/>
    <mergeCell ref="E235:F235"/>
    <mergeCell ref="G235:H235"/>
    <mergeCell ref="R235:S235"/>
    <mergeCell ref="T235:AB235"/>
    <mergeCell ref="R231:S231"/>
    <mergeCell ref="T231:AB231"/>
    <mergeCell ref="E232:F232"/>
    <mergeCell ref="G232:H232"/>
    <mergeCell ref="R232:S232"/>
    <mergeCell ref="T232:AB232"/>
    <mergeCell ref="E236:F236"/>
    <mergeCell ref="G236:H236"/>
    <mergeCell ref="R236:S236"/>
    <mergeCell ref="T236:AB236"/>
    <mergeCell ref="E237:F237"/>
    <mergeCell ref="G237:H237"/>
    <mergeCell ref="R237:S237"/>
    <mergeCell ref="T237:AB237"/>
    <mergeCell ref="E249:F249"/>
    <mergeCell ref="G249:H249"/>
    <mergeCell ref="E238:F238"/>
    <mergeCell ref="G238:H238"/>
    <mergeCell ref="R238:S238"/>
    <mergeCell ref="T238:AB238"/>
    <mergeCell ref="E239:F239"/>
    <mergeCell ref="T195:AB195"/>
    <mergeCell ref="E196:F196"/>
    <mergeCell ref="G196:H196"/>
    <mergeCell ref="R196:S196"/>
    <mergeCell ref="E226:F226"/>
    <mergeCell ref="G226:H226"/>
    <mergeCell ref="R226:S226"/>
    <mergeCell ref="T226:AB226"/>
    <mergeCell ref="E234:F234"/>
    <mergeCell ref="G234:H234"/>
    <mergeCell ref="R234:S234"/>
    <mergeCell ref="T234:AB234"/>
    <mergeCell ref="E231:F231"/>
    <mergeCell ref="G231:H231"/>
    <mergeCell ref="E224:F224"/>
    <mergeCell ref="G224:H224"/>
    <mergeCell ref="R224:S224"/>
    <mergeCell ref="T224:AB224"/>
    <mergeCell ref="E225:F225"/>
    <mergeCell ref="G225:H225"/>
    <mergeCell ref="R225:S225"/>
    <mergeCell ref="T228:AB228"/>
    <mergeCell ref="E229:F229"/>
    <mergeCell ref="G229:H229"/>
    <mergeCell ref="R229:S229"/>
    <mergeCell ref="T229:AB229"/>
    <mergeCell ref="E230:F230"/>
    <mergeCell ref="G230:H230"/>
    <mergeCell ref="R230:S230"/>
    <mergeCell ref="T230:AB230"/>
    <mergeCell ref="B54:AB54"/>
    <mergeCell ref="E181:F181"/>
    <mergeCell ref="G181:H181"/>
    <mergeCell ref="R181:S181"/>
    <mergeCell ref="T181:AB181"/>
    <mergeCell ref="E182:F182"/>
    <mergeCell ref="G182:H182"/>
    <mergeCell ref="T164:AB164"/>
    <mergeCell ref="E165:F165"/>
    <mergeCell ref="G165:H165"/>
    <mergeCell ref="R165:S165"/>
    <mergeCell ref="T165:AB165"/>
    <mergeCell ref="E167:F167"/>
    <mergeCell ref="R167:S167"/>
    <mergeCell ref="E161:F161"/>
    <mergeCell ref="G161:H161"/>
    <mergeCell ref="R161:S161"/>
    <mergeCell ref="T161:AB161"/>
    <mergeCell ref="E162:F162"/>
    <mergeCell ref="G162:H162"/>
    <mergeCell ref="R162:S162"/>
    <mergeCell ref="T162:AB162"/>
    <mergeCell ref="E159:F159"/>
    <mergeCell ref="G159:H159"/>
    <mergeCell ref="R159:S159"/>
    <mergeCell ref="T159:AB159"/>
    <mergeCell ref="E160:F160"/>
    <mergeCell ref="T56:AB56"/>
    <mergeCell ref="T57:AB57"/>
    <mergeCell ref="G160:H160"/>
    <mergeCell ref="R160:S160"/>
    <mergeCell ref="T160:AB160"/>
    <mergeCell ref="E158:F158"/>
    <mergeCell ref="G158:H158"/>
    <mergeCell ref="R158:S158"/>
    <mergeCell ref="T158:AB158"/>
    <mergeCell ref="E141:F141"/>
    <mergeCell ref="G141:H141"/>
    <mergeCell ref="R141:S141"/>
    <mergeCell ref="T141:AB141"/>
    <mergeCell ref="E142:F142"/>
    <mergeCell ref="G142:H142"/>
    <mergeCell ref="R142:S142"/>
    <mergeCell ref="T142:AB142"/>
    <mergeCell ref="R138:S138"/>
    <mergeCell ref="T138:AB138"/>
    <mergeCell ref="E139:F139"/>
    <mergeCell ref="G139:H139"/>
    <mergeCell ref="R139:S139"/>
    <mergeCell ref="T140:AB140"/>
    <mergeCell ref="E140:F140"/>
    <mergeCell ref="G140:H140"/>
    <mergeCell ref="R140:S140"/>
    <mergeCell ref="T152:AB152"/>
    <mergeCell ref="E153:F153"/>
    <mergeCell ref="G153:H153"/>
    <mergeCell ref="R153:S153"/>
    <mergeCell ref="T153:AB153"/>
    <mergeCell ref="E149:F149"/>
    <mergeCell ref="G149:H149"/>
    <mergeCell ref="T139:AB139"/>
    <mergeCell ref="E145:F145"/>
    <mergeCell ref="G145:H145"/>
    <mergeCell ref="R145:S145"/>
    <mergeCell ref="T145:AB145"/>
    <mergeCell ref="E146:F146"/>
    <mergeCell ref="G146:H146"/>
    <mergeCell ref="R146:S146"/>
    <mergeCell ref="T146:AB146"/>
    <mergeCell ref="E134:F134"/>
    <mergeCell ref="G134:H134"/>
    <mergeCell ref="R134:S134"/>
    <mergeCell ref="T134:AB134"/>
    <mergeCell ref="E144:F144"/>
    <mergeCell ref="G144:H144"/>
    <mergeCell ref="R144:S144"/>
    <mergeCell ref="T144:AB144"/>
    <mergeCell ref="E138:F138"/>
    <mergeCell ref="G138:H138"/>
    <mergeCell ref="E136:F136"/>
    <mergeCell ref="G136:H136"/>
    <mergeCell ref="R136:S136"/>
    <mergeCell ref="E143:F143"/>
    <mergeCell ref="G143:H143"/>
    <mergeCell ref="R143:S143"/>
    <mergeCell ref="T143:AB143"/>
    <mergeCell ref="E135:F135"/>
    <mergeCell ref="G135:H135"/>
    <mergeCell ref="R135:S135"/>
    <mergeCell ref="T135:AB135"/>
    <mergeCell ref="E132:F132"/>
    <mergeCell ref="G132:H132"/>
    <mergeCell ref="E126:F126"/>
    <mergeCell ref="G126:H126"/>
    <mergeCell ref="R126:S126"/>
    <mergeCell ref="T126:AB126"/>
    <mergeCell ref="E127:F127"/>
    <mergeCell ref="E131:F131"/>
    <mergeCell ref="G131:H131"/>
    <mergeCell ref="R131:S131"/>
    <mergeCell ref="T131:AB131"/>
    <mergeCell ref="G127:H127"/>
    <mergeCell ref="R127:S127"/>
    <mergeCell ref="R132:S132"/>
    <mergeCell ref="T132:AB132"/>
    <mergeCell ref="E133:F133"/>
    <mergeCell ref="G133:H133"/>
    <mergeCell ref="R133:S133"/>
    <mergeCell ref="T133:AB133"/>
    <mergeCell ref="T88:AB88"/>
    <mergeCell ref="T90:AB90"/>
    <mergeCell ref="T62:AB62"/>
    <mergeCell ref="T63:AB63"/>
    <mergeCell ref="G113:H113"/>
    <mergeCell ref="E114:F114"/>
    <mergeCell ref="G114:H114"/>
    <mergeCell ref="T127:AB127"/>
    <mergeCell ref="E116:F116"/>
    <mergeCell ref="G116:H116"/>
    <mergeCell ref="R116:S116"/>
    <mergeCell ref="T116:AB116"/>
    <mergeCell ref="E117:F117"/>
    <mergeCell ref="G117:H117"/>
    <mergeCell ref="R117:S117"/>
    <mergeCell ref="T117:AB117"/>
    <mergeCell ref="E119:F119"/>
    <mergeCell ref="G119:H119"/>
    <mergeCell ref="R119:S119"/>
    <mergeCell ref="T119:AB119"/>
    <mergeCell ref="E120:F120"/>
    <mergeCell ref="G120:H120"/>
    <mergeCell ref="R120:S120"/>
    <mergeCell ref="T120:AB120"/>
    <mergeCell ref="E121:F121"/>
    <mergeCell ref="G121:H121"/>
    <mergeCell ref="R121:S121"/>
    <mergeCell ref="T121:AB121"/>
    <mergeCell ref="E118:F118"/>
    <mergeCell ref="G118:H118"/>
    <mergeCell ref="R118:S118"/>
    <mergeCell ref="T118:AB118"/>
    <mergeCell ref="E70:F70"/>
    <mergeCell ref="E57:F57"/>
    <mergeCell ref="R115:S115"/>
    <mergeCell ref="T115:AB115"/>
    <mergeCell ref="E111:F111"/>
    <mergeCell ref="G111:H111"/>
    <mergeCell ref="R111:S111"/>
    <mergeCell ref="T111:AB111"/>
    <mergeCell ref="E112:F112"/>
    <mergeCell ref="G112:H112"/>
    <mergeCell ref="R114:S114"/>
    <mergeCell ref="T114:AB114"/>
    <mergeCell ref="E113:F113"/>
    <mergeCell ref="T66:AB66"/>
    <mergeCell ref="T67:AB67"/>
    <mergeCell ref="T68:AB68"/>
    <mergeCell ref="T69:AB69"/>
    <mergeCell ref="T70:AB70"/>
    <mergeCell ref="T71:AB71"/>
    <mergeCell ref="G75:H75"/>
    <mergeCell ref="R75:S75"/>
    <mergeCell ref="G73:H73"/>
    <mergeCell ref="E71:F71"/>
    <mergeCell ref="E72:F72"/>
    <mergeCell ref="E73:F73"/>
    <mergeCell ref="R70:S70"/>
    <mergeCell ref="R71:S71"/>
    <mergeCell ref="R72:S72"/>
    <mergeCell ref="R90:S90"/>
    <mergeCell ref="R91:S91"/>
    <mergeCell ref="E86:F86"/>
    <mergeCell ref="G86:H86"/>
    <mergeCell ref="T78:AB78"/>
    <mergeCell ref="G83:H83"/>
    <mergeCell ref="T79:AB79"/>
    <mergeCell ref="T80:AB80"/>
    <mergeCell ref="T81:AB81"/>
    <mergeCell ref="T77:AB77"/>
    <mergeCell ref="T76:AB76"/>
    <mergeCell ref="G60:H60"/>
    <mergeCell ref="G61:H61"/>
    <mergeCell ref="G62:H62"/>
    <mergeCell ref="G63:H63"/>
    <mergeCell ref="G64:H64"/>
    <mergeCell ref="G65:H65"/>
    <mergeCell ref="G69:H69"/>
    <mergeCell ref="G70:H70"/>
    <mergeCell ref="G57:H57"/>
    <mergeCell ref="G58:H58"/>
    <mergeCell ref="G59:H59"/>
    <mergeCell ref="G71:H71"/>
    <mergeCell ref="G72:H72"/>
    <mergeCell ref="T64:AB64"/>
    <mergeCell ref="T65:AB65"/>
    <mergeCell ref="T58:AB58"/>
    <mergeCell ref="T59:AB59"/>
    <mergeCell ref="T60:AB60"/>
    <mergeCell ref="T61:AB61"/>
    <mergeCell ref="B55:AB55"/>
    <mergeCell ref="E64:F64"/>
    <mergeCell ref="G66:H66"/>
    <mergeCell ref="G67:H67"/>
    <mergeCell ref="G68:H68"/>
    <mergeCell ref="E65:F65"/>
    <mergeCell ref="E66:F66"/>
    <mergeCell ref="E67:F67"/>
    <mergeCell ref="E68:F68"/>
    <mergeCell ref="R69:S69"/>
    <mergeCell ref="R60:S60"/>
    <mergeCell ref="R61:S61"/>
    <mergeCell ref="R62:S62"/>
    <mergeCell ref="R63:S63"/>
    <mergeCell ref="R64:S64"/>
    <mergeCell ref="G56:H56"/>
    <mergeCell ref="E56:F56"/>
    <mergeCell ref="R56:S56"/>
    <mergeCell ref="R57:S57"/>
    <mergeCell ref="R65:S65"/>
    <mergeCell ref="R66:S66"/>
    <mergeCell ref="R67:S67"/>
    <mergeCell ref="R68:S68"/>
    <mergeCell ref="R58:S58"/>
    <mergeCell ref="R59:S59"/>
    <mergeCell ref="E58:F58"/>
    <mergeCell ref="E59:F59"/>
    <mergeCell ref="E69:F69"/>
    <mergeCell ref="E60:F60"/>
    <mergeCell ref="E61:F61"/>
    <mergeCell ref="E62:F62"/>
    <mergeCell ref="E63:F63"/>
    <mergeCell ref="T91:AB91"/>
    <mergeCell ref="T89:AB89"/>
    <mergeCell ref="T92:AB92"/>
    <mergeCell ref="T93:AB93"/>
    <mergeCell ref="T72:AB72"/>
    <mergeCell ref="T73:AB73"/>
    <mergeCell ref="T74:AB74"/>
    <mergeCell ref="T75:AB75"/>
    <mergeCell ref="G76:H76"/>
    <mergeCell ref="R79:S79"/>
    <mergeCell ref="R82:S82"/>
    <mergeCell ref="R83:S83"/>
    <mergeCell ref="R76:S76"/>
    <mergeCell ref="E77:F77"/>
    <mergeCell ref="G77:H77"/>
    <mergeCell ref="R77:S77"/>
    <mergeCell ref="R80:S80"/>
    <mergeCell ref="R81:S81"/>
    <mergeCell ref="T82:AB82"/>
    <mergeCell ref="T83:AB83"/>
    <mergeCell ref="E76:F76"/>
    <mergeCell ref="G80:H80"/>
    <mergeCell ref="G81:H81"/>
    <mergeCell ref="G82:H82"/>
    <mergeCell ref="G78:H78"/>
    <mergeCell ref="R78:S78"/>
    <mergeCell ref="R73:S73"/>
    <mergeCell ref="G74:H74"/>
    <mergeCell ref="E74:F74"/>
    <mergeCell ref="R74:S74"/>
    <mergeCell ref="E75:F75"/>
    <mergeCell ref="G79:H79"/>
    <mergeCell ref="E94:F94"/>
    <mergeCell ref="G94:H94"/>
    <mergeCell ref="R96:S96"/>
    <mergeCell ref="R97:S97"/>
    <mergeCell ref="R98:S98"/>
    <mergeCell ref="E88:F88"/>
    <mergeCell ref="G93:H93"/>
    <mergeCell ref="E89:F89"/>
    <mergeCell ref="E90:F90"/>
    <mergeCell ref="E91:F91"/>
    <mergeCell ref="G88:H88"/>
    <mergeCell ref="G89:H89"/>
    <mergeCell ref="G90:H90"/>
    <mergeCell ref="G91:H91"/>
    <mergeCell ref="T84:AB84"/>
    <mergeCell ref="G85:H85"/>
    <mergeCell ref="T85:AB85"/>
    <mergeCell ref="T86:AB86"/>
    <mergeCell ref="T87:AB87"/>
    <mergeCell ref="R92:S92"/>
    <mergeCell ref="E93:F93"/>
    <mergeCell ref="R84:S84"/>
    <mergeCell ref="G84:H84"/>
    <mergeCell ref="E87:F87"/>
    <mergeCell ref="G87:H87"/>
    <mergeCell ref="E92:F92"/>
    <mergeCell ref="G92:H92"/>
    <mergeCell ref="R85:S85"/>
    <mergeCell ref="R86:S86"/>
    <mergeCell ref="R87:S87"/>
    <mergeCell ref="R88:S88"/>
    <mergeCell ref="R89:S89"/>
    <mergeCell ref="T95:AB95"/>
    <mergeCell ref="T96:AB96"/>
    <mergeCell ref="T94:AB94"/>
    <mergeCell ref="T97:AB97"/>
    <mergeCell ref="R93:S93"/>
    <mergeCell ref="E101:F101"/>
    <mergeCell ref="G101:H101"/>
    <mergeCell ref="R101:S101"/>
    <mergeCell ref="T101:AB101"/>
    <mergeCell ref="E102:F102"/>
    <mergeCell ref="G102:H102"/>
    <mergeCell ref="R102:S102"/>
    <mergeCell ref="T102:AB102"/>
    <mergeCell ref="T98:AB98"/>
    <mergeCell ref="T99:AB99"/>
    <mergeCell ref="E100:F100"/>
    <mergeCell ref="G100:H100"/>
    <mergeCell ref="R100:S100"/>
    <mergeCell ref="T100:AB100"/>
    <mergeCell ref="R99:S99"/>
    <mergeCell ref="E99:F99"/>
    <mergeCell ref="G99:H99"/>
    <mergeCell ref="E97:F97"/>
    <mergeCell ref="G97:H97"/>
    <mergeCell ref="E96:F96"/>
    <mergeCell ref="G96:H96"/>
    <mergeCell ref="E95:F95"/>
    <mergeCell ref="G95:H95"/>
    <mergeCell ref="R94:S94"/>
    <mergeCell ref="R95:S95"/>
    <mergeCell ref="E98:F98"/>
    <mergeCell ref="G98:H98"/>
    <mergeCell ref="R108:S108"/>
    <mergeCell ref="T108:AB108"/>
    <mergeCell ref="E109:F109"/>
    <mergeCell ref="G109:H109"/>
    <mergeCell ref="R109:S109"/>
    <mergeCell ref="T109:AB109"/>
    <mergeCell ref="E110:F110"/>
    <mergeCell ref="G110:H110"/>
    <mergeCell ref="R110:S110"/>
    <mergeCell ref="T110:AB110"/>
    <mergeCell ref="E107:F107"/>
    <mergeCell ref="G107:H107"/>
    <mergeCell ref="R107:S107"/>
    <mergeCell ref="T107:AB107"/>
    <mergeCell ref="E108:F108"/>
    <mergeCell ref="G108:H108"/>
    <mergeCell ref="E105:F105"/>
    <mergeCell ref="G105:H105"/>
    <mergeCell ref="R105:S105"/>
    <mergeCell ref="T105:AB105"/>
    <mergeCell ref="E106:F106"/>
    <mergeCell ref="G106:H106"/>
    <mergeCell ref="R106:S106"/>
    <mergeCell ref="T106:AB106"/>
    <mergeCell ref="E103:F103"/>
    <mergeCell ref="G103:H103"/>
    <mergeCell ref="R103:S103"/>
    <mergeCell ref="T103:AB103"/>
    <mergeCell ref="E104:F104"/>
    <mergeCell ref="G104:H104"/>
    <mergeCell ref="R104:S104"/>
    <mergeCell ref="T104:AB104"/>
    <mergeCell ref="T129:AB129"/>
    <mergeCell ref="E130:F130"/>
    <mergeCell ref="G130:H130"/>
    <mergeCell ref="R130:S130"/>
    <mergeCell ref="T130:AB130"/>
    <mergeCell ref="E124:F124"/>
    <mergeCell ref="G124:H124"/>
    <mergeCell ref="R124:S124"/>
    <mergeCell ref="T124:AB124"/>
    <mergeCell ref="E129:F129"/>
    <mergeCell ref="G129:H129"/>
    <mergeCell ref="E122:F122"/>
    <mergeCell ref="G122:H122"/>
    <mergeCell ref="R122:S122"/>
    <mergeCell ref="T122:AB122"/>
    <mergeCell ref="E123:F123"/>
    <mergeCell ref="G123:H123"/>
    <mergeCell ref="R123:S123"/>
    <mergeCell ref="T123:AB123"/>
    <mergeCell ref="E125:F125"/>
    <mergeCell ref="G125:H125"/>
    <mergeCell ref="R125:S125"/>
    <mergeCell ref="T125:AB125"/>
    <mergeCell ref="R129:S129"/>
    <mergeCell ref="R112:S112"/>
    <mergeCell ref="T112:AB112"/>
    <mergeCell ref="R113:S113"/>
    <mergeCell ref="T113:AB113"/>
    <mergeCell ref="E115:F115"/>
    <mergeCell ref="G115:H115"/>
    <mergeCell ref="R149:S149"/>
    <mergeCell ref="T149:AB149"/>
    <mergeCell ref="E151:F151"/>
    <mergeCell ref="G151:H151"/>
    <mergeCell ref="R151:S151"/>
    <mergeCell ref="T151:AB151"/>
    <mergeCell ref="E147:F147"/>
    <mergeCell ref="G147:H147"/>
    <mergeCell ref="R147:S147"/>
    <mergeCell ref="T147:AB147"/>
    <mergeCell ref="E148:F148"/>
    <mergeCell ref="G148:H148"/>
    <mergeCell ref="R148:S148"/>
    <mergeCell ref="T148:AB148"/>
    <mergeCell ref="E150:F150"/>
    <mergeCell ref="G150:H150"/>
    <mergeCell ref="R150:S150"/>
    <mergeCell ref="T136:AB136"/>
    <mergeCell ref="E137:F137"/>
    <mergeCell ref="G137:H137"/>
    <mergeCell ref="R137:S137"/>
    <mergeCell ref="T137:AB137"/>
    <mergeCell ref="E128:F128"/>
    <mergeCell ref="G128:H128"/>
    <mergeCell ref="R128:S128"/>
    <mergeCell ref="T128:AB128"/>
    <mergeCell ref="G156:H156"/>
    <mergeCell ref="R156:S156"/>
    <mergeCell ref="T156:AB156"/>
    <mergeCell ref="T150:AB150"/>
    <mergeCell ref="E152:F152"/>
    <mergeCell ref="G152:H152"/>
    <mergeCell ref="R152:S152"/>
    <mergeCell ref="G172:H172"/>
    <mergeCell ref="R172:S172"/>
    <mergeCell ref="T172:AB172"/>
    <mergeCell ref="E156:F156"/>
    <mergeCell ref="E170:F170"/>
    <mergeCell ref="G170:H170"/>
    <mergeCell ref="R170:S170"/>
    <mergeCell ref="T170:AB170"/>
    <mergeCell ref="E171:F171"/>
    <mergeCell ref="E154:F154"/>
    <mergeCell ref="G154:H154"/>
    <mergeCell ref="R154:S154"/>
    <mergeCell ref="T154:AB154"/>
    <mergeCell ref="E155:F155"/>
    <mergeCell ref="G155:H155"/>
    <mergeCell ref="R155:S155"/>
    <mergeCell ref="T155:AB155"/>
    <mergeCell ref="G167:H167"/>
    <mergeCell ref="E163:F163"/>
    <mergeCell ref="G163:H163"/>
    <mergeCell ref="R163:S163"/>
    <mergeCell ref="T163:AB163"/>
    <mergeCell ref="E157:F157"/>
    <mergeCell ref="G157:H157"/>
    <mergeCell ref="R157:S157"/>
    <mergeCell ref="T157:AB157"/>
    <mergeCell ref="G171:H171"/>
    <mergeCell ref="R171:S171"/>
    <mergeCell ref="T171:AB171"/>
    <mergeCell ref="E172:F172"/>
    <mergeCell ref="G185:H185"/>
    <mergeCell ref="E177:F177"/>
    <mergeCell ref="G177:H177"/>
    <mergeCell ref="R177:S177"/>
    <mergeCell ref="T177:AB177"/>
    <mergeCell ref="E180:F180"/>
    <mergeCell ref="T175:AB175"/>
    <mergeCell ref="E176:F176"/>
    <mergeCell ref="G176:H176"/>
    <mergeCell ref="R176:S176"/>
    <mergeCell ref="T176:AB176"/>
    <mergeCell ref="G180:H180"/>
    <mergeCell ref="E174:F174"/>
    <mergeCell ref="G174:H174"/>
    <mergeCell ref="E178:F178"/>
    <mergeCell ref="G178:H178"/>
    <mergeCell ref="R178:S178"/>
    <mergeCell ref="T178:AB178"/>
    <mergeCell ref="E179:F179"/>
    <mergeCell ref="G179:H179"/>
    <mergeCell ref="R179:S179"/>
    <mergeCell ref="T179:AB179"/>
    <mergeCell ref="R182:S182"/>
    <mergeCell ref="T182:AB182"/>
    <mergeCell ref="G168:H168"/>
    <mergeCell ref="R168:S168"/>
    <mergeCell ref="T168:AB168"/>
    <mergeCell ref="G193:H193"/>
    <mergeCell ref="R193:S193"/>
    <mergeCell ref="T193:AB193"/>
    <mergeCell ref="E191:F191"/>
    <mergeCell ref="E189:F189"/>
    <mergeCell ref="G189:H189"/>
    <mergeCell ref="R189:S189"/>
    <mergeCell ref="T189:AB189"/>
    <mergeCell ref="E190:F190"/>
    <mergeCell ref="R169:S169"/>
    <mergeCell ref="G190:H190"/>
    <mergeCell ref="R190:S190"/>
    <mergeCell ref="R166:S166"/>
    <mergeCell ref="T166:AB166"/>
    <mergeCell ref="E168:F168"/>
    <mergeCell ref="E173:F173"/>
    <mergeCell ref="G173:H173"/>
    <mergeCell ref="R173:S173"/>
    <mergeCell ref="T173:AB173"/>
    <mergeCell ref="E186:F186"/>
    <mergeCell ref="G186:H186"/>
    <mergeCell ref="R186:S186"/>
    <mergeCell ref="T186:AB186"/>
    <mergeCell ref="R180:S180"/>
    <mergeCell ref="T180:AB180"/>
    <mergeCell ref="E183:F183"/>
    <mergeCell ref="G183:H183"/>
    <mergeCell ref="R183:S183"/>
    <mergeCell ref="T183:AB183"/>
    <mergeCell ref="E184:F184"/>
    <mergeCell ref="G184:H184"/>
    <mergeCell ref="R184:S184"/>
    <mergeCell ref="T204:AB204"/>
    <mergeCell ref="E202:F202"/>
    <mergeCell ref="G202:H202"/>
    <mergeCell ref="R202:S202"/>
    <mergeCell ref="T202:AB202"/>
    <mergeCell ref="R185:S185"/>
    <mergeCell ref="E169:F169"/>
    <mergeCell ref="G169:H169"/>
    <mergeCell ref="R174:S174"/>
    <mergeCell ref="T174:AB174"/>
    <mergeCell ref="E175:F175"/>
    <mergeCell ref="G175:H175"/>
    <mergeCell ref="R175:S175"/>
    <mergeCell ref="E164:F164"/>
    <mergeCell ref="G164:H164"/>
    <mergeCell ref="R164:S164"/>
    <mergeCell ref="G191:H191"/>
    <mergeCell ref="R191:S191"/>
    <mergeCell ref="T191:AB191"/>
    <mergeCell ref="T190:AB190"/>
    <mergeCell ref="T184:AB184"/>
    <mergeCell ref="E188:F188"/>
    <mergeCell ref="G188:H188"/>
    <mergeCell ref="R188:S188"/>
    <mergeCell ref="T188:AB188"/>
    <mergeCell ref="E187:F187"/>
    <mergeCell ref="G187:H187"/>
    <mergeCell ref="R187:S187"/>
    <mergeCell ref="T187:AB187"/>
    <mergeCell ref="E166:F166"/>
    <mergeCell ref="G166:H166"/>
    <mergeCell ref="E185:F185"/>
    <mergeCell ref="T208:AB208"/>
    <mergeCell ref="E206:F206"/>
    <mergeCell ref="G206:H206"/>
    <mergeCell ref="R206:S206"/>
    <mergeCell ref="T206:AB206"/>
    <mergeCell ref="E207:F207"/>
    <mergeCell ref="G207:H207"/>
    <mergeCell ref="R201:S201"/>
    <mergeCell ref="T201:AB201"/>
    <mergeCell ref="E197:F197"/>
    <mergeCell ref="E199:F199"/>
    <mergeCell ref="G199:H199"/>
    <mergeCell ref="R199:S199"/>
    <mergeCell ref="T199:AB199"/>
    <mergeCell ref="E200:F200"/>
    <mergeCell ref="G200:H200"/>
    <mergeCell ref="E195:F195"/>
    <mergeCell ref="R200:S200"/>
    <mergeCell ref="T200:AB200"/>
    <mergeCell ref="E201:F201"/>
    <mergeCell ref="G201:H201"/>
    <mergeCell ref="E205:F205"/>
    <mergeCell ref="G205:H205"/>
    <mergeCell ref="R205:S205"/>
    <mergeCell ref="T205:AB205"/>
    <mergeCell ref="E203:F203"/>
    <mergeCell ref="G203:H203"/>
    <mergeCell ref="R203:S203"/>
    <mergeCell ref="T203:AB203"/>
    <mergeCell ref="E204:F204"/>
    <mergeCell ref="G204:H204"/>
    <mergeCell ref="R204:S204"/>
    <mergeCell ref="G197:H197"/>
    <mergeCell ref="R197:S197"/>
    <mergeCell ref="G195:H195"/>
    <mergeCell ref="R195:S195"/>
    <mergeCell ref="E192:F192"/>
    <mergeCell ref="G192:H192"/>
    <mergeCell ref="R192:S192"/>
    <mergeCell ref="T192:AB192"/>
    <mergeCell ref="E193:F193"/>
    <mergeCell ref="E211:F211"/>
    <mergeCell ref="G211:H211"/>
    <mergeCell ref="R211:S211"/>
    <mergeCell ref="T211:AB211"/>
    <mergeCell ref="E212:F212"/>
    <mergeCell ref="G212:H212"/>
    <mergeCell ref="R212:S212"/>
    <mergeCell ref="T212:AB212"/>
    <mergeCell ref="T196:AB196"/>
    <mergeCell ref="T197:AB197"/>
    <mergeCell ref="E198:F198"/>
    <mergeCell ref="G198:H198"/>
    <mergeCell ref="R198:S198"/>
    <mergeCell ref="T198:AB198"/>
    <mergeCell ref="E194:F194"/>
    <mergeCell ref="G194:H194"/>
    <mergeCell ref="R194:S194"/>
    <mergeCell ref="T194:AB194"/>
    <mergeCell ref="R207:S207"/>
    <mergeCell ref="T207:AB207"/>
    <mergeCell ref="E208:F208"/>
    <mergeCell ref="G208:H208"/>
    <mergeCell ref="R208:S208"/>
    <mergeCell ref="E213:F213"/>
    <mergeCell ref="G213:H213"/>
    <mergeCell ref="R213:S213"/>
    <mergeCell ref="T213:AB213"/>
    <mergeCell ref="R215:S215"/>
    <mergeCell ref="T215:AB215"/>
    <mergeCell ref="E214:F214"/>
    <mergeCell ref="G214:H214"/>
    <mergeCell ref="R214:S214"/>
    <mergeCell ref="T214:AB214"/>
    <mergeCell ref="E215:F215"/>
    <mergeCell ref="G215:H215"/>
    <mergeCell ref="E209:F209"/>
    <mergeCell ref="G209:H209"/>
    <mergeCell ref="R209:S209"/>
    <mergeCell ref="T209:AB209"/>
    <mergeCell ref="E210:F210"/>
    <mergeCell ref="G210:H210"/>
    <mergeCell ref="R210:S210"/>
    <mergeCell ref="T210:AB210"/>
    <mergeCell ref="E221:F221"/>
    <mergeCell ref="G221:H221"/>
    <mergeCell ref="R221:S221"/>
    <mergeCell ref="T221:AB221"/>
    <mergeCell ref="E223:F223"/>
    <mergeCell ref="G223:H223"/>
    <mergeCell ref="R223:S223"/>
    <mergeCell ref="T223:AB223"/>
    <mergeCell ref="E228:F228"/>
    <mergeCell ref="G228:H228"/>
    <mergeCell ref="E227:F227"/>
    <mergeCell ref="G227:H227"/>
    <mergeCell ref="R227:S227"/>
    <mergeCell ref="T227:AB227"/>
    <mergeCell ref="E220:F220"/>
    <mergeCell ref="G220:H220"/>
    <mergeCell ref="E218:F218"/>
    <mergeCell ref="G218:H218"/>
    <mergeCell ref="R218:S218"/>
    <mergeCell ref="T218:AB218"/>
    <mergeCell ref="E222:F222"/>
    <mergeCell ref="G222:H222"/>
    <mergeCell ref="R222:S222"/>
    <mergeCell ref="T222:AB222"/>
    <mergeCell ref="R220:S220"/>
    <mergeCell ref="T220:AB220"/>
    <mergeCell ref="E219:F219"/>
    <mergeCell ref="G219:H219"/>
    <mergeCell ref="R219:S219"/>
    <mergeCell ref="T219:AB219"/>
    <mergeCell ref="T225:AB225"/>
    <mergeCell ref="R228:S228"/>
    <mergeCell ref="E216:F216"/>
    <mergeCell ref="G216:H216"/>
    <mergeCell ref="R216:S216"/>
    <mergeCell ref="T216:AB216"/>
    <mergeCell ref="E217:F217"/>
    <mergeCell ref="G217:H217"/>
    <mergeCell ref="R217:S217"/>
    <mergeCell ref="T217:AB217"/>
    <mergeCell ref="E247:F247"/>
    <mergeCell ref="G247:H247"/>
    <mergeCell ref="R247:S247"/>
    <mergeCell ref="T247:AB247"/>
    <mergeCell ref="E248:F248"/>
    <mergeCell ref="G248:H248"/>
    <mergeCell ref="R248:S248"/>
    <mergeCell ref="T248:AB248"/>
    <mergeCell ref="E241:F241"/>
    <mergeCell ref="G241:H241"/>
    <mergeCell ref="R241:S241"/>
    <mergeCell ref="T241:AB241"/>
    <mergeCell ref="E242:F242"/>
    <mergeCell ref="G242:H242"/>
    <mergeCell ref="R242:S242"/>
    <mergeCell ref="T242:AB242"/>
    <mergeCell ref="R239:S239"/>
    <mergeCell ref="T239:AB239"/>
    <mergeCell ref="E240:F240"/>
    <mergeCell ref="G240:H240"/>
    <mergeCell ref="R240:S240"/>
    <mergeCell ref="T240:AB240"/>
    <mergeCell ref="E246:F246"/>
    <mergeCell ref="G246:H246"/>
    <mergeCell ref="G239:H239"/>
    <mergeCell ref="E244:F244"/>
    <mergeCell ref="G244:H244"/>
    <mergeCell ref="R244:S244"/>
    <mergeCell ref="T244:AB244"/>
    <mergeCell ref="E245:F245"/>
    <mergeCell ref="G245:H245"/>
    <mergeCell ref="R245:S245"/>
    <mergeCell ref="T245:AB245"/>
    <mergeCell ref="R262:S262"/>
    <mergeCell ref="T262:AB262"/>
    <mergeCell ref="R249:S249"/>
    <mergeCell ref="T249:AB249"/>
    <mergeCell ref="E253:F253"/>
    <mergeCell ref="G253:H253"/>
    <mergeCell ref="R253:S253"/>
    <mergeCell ref="T253:AB253"/>
    <mergeCell ref="E254:F254"/>
    <mergeCell ref="G254:H254"/>
    <mergeCell ref="R254:S254"/>
    <mergeCell ref="T254:AB254"/>
    <mergeCell ref="R250:S250"/>
    <mergeCell ref="T250:AB250"/>
    <mergeCell ref="E251:F251"/>
    <mergeCell ref="G251:H251"/>
    <mergeCell ref="R251:S251"/>
    <mergeCell ref="T251:AB251"/>
    <mergeCell ref="E243:F243"/>
    <mergeCell ref="G243:H243"/>
    <mergeCell ref="R243:S243"/>
    <mergeCell ref="T243:AB243"/>
    <mergeCell ref="E250:F250"/>
    <mergeCell ref="G250:H250"/>
    <mergeCell ref="R281:S281"/>
    <mergeCell ref="T281:AB281"/>
    <mergeCell ref="E282:F282"/>
    <mergeCell ref="G282:H282"/>
    <mergeCell ref="E277:F277"/>
    <mergeCell ref="G277:H277"/>
    <mergeCell ref="R277:S277"/>
    <mergeCell ref="T277:AB277"/>
    <mergeCell ref="E280:F280"/>
    <mergeCell ref="G280:H280"/>
    <mergeCell ref="R280:S280"/>
    <mergeCell ref="T280:AB280"/>
    <mergeCell ref="R278:S278"/>
    <mergeCell ref="T278:AB278"/>
    <mergeCell ref="E275:F275"/>
    <mergeCell ref="G275:H275"/>
    <mergeCell ref="R275:S275"/>
    <mergeCell ref="T275:AB275"/>
    <mergeCell ref="E276:F276"/>
    <mergeCell ref="G276:H276"/>
    <mergeCell ref="R276:S276"/>
    <mergeCell ref="T276:AB276"/>
    <mergeCell ref="R279:S279"/>
    <mergeCell ref="T279:AB279"/>
    <mergeCell ref="E279:F279"/>
    <mergeCell ref="G279:H279"/>
    <mergeCell ref="E281:F281"/>
    <mergeCell ref="G281:H281"/>
    <mergeCell ref="E259:F259"/>
    <mergeCell ref="G259:H259"/>
    <mergeCell ref="R259:S259"/>
    <mergeCell ref="E260:F260"/>
    <mergeCell ref="G260:H260"/>
    <mergeCell ref="R260:S260"/>
    <mergeCell ref="T260:AB260"/>
    <mergeCell ref="E273:F273"/>
    <mergeCell ref="G273:H273"/>
    <mergeCell ref="R273:S273"/>
    <mergeCell ref="T273:AB273"/>
    <mergeCell ref="E256:F256"/>
    <mergeCell ref="G256:H256"/>
    <mergeCell ref="R256:S256"/>
    <mergeCell ref="T256:AB256"/>
    <mergeCell ref="E257:F257"/>
    <mergeCell ref="G257:H257"/>
    <mergeCell ref="R282:S282"/>
    <mergeCell ref="T282:AB282"/>
    <mergeCell ref="E283:F283"/>
    <mergeCell ref="G283:H283"/>
    <mergeCell ref="R283:S283"/>
    <mergeCell ref="T283:AB283"/>
    <mergeCell ref="G264:H264"/>
    <mergeCell ref="R264:S264"/>
    <mergeCell ref="T264:AB264"/>
    <mergeCell ref="E266:F266"/>
    <mergeCell ref="G266:H266"/>
    <mergeCell ref="R266:S266"/>
    <mergeCell ref="T266:AB266"/>
    <mergeCell ref="E267:F267"/>
    <mergeCell ref="G267:H267"/>
    <mergeCell ref="R267:S267"/>
    <mergeCell ref="T267:AB267"/>
    <mergeCell ref="E271:F271"/>
    <mergeCell ref="R288:S288"/>
    <mergeCell ref="T288:AB288"/>
    <mergeCell ref="E289:F289"/>
    <mergeCell ref="G289:H289"/>
    <mergeCell ref="T374:AB374"/>
    <mergeCell ref="R289:S289"/>
    <mergeCell ref="T289:AB289"/>
    <mergeCell ref="E287:F287"/>
    <mergeCell ref="G287:H287"/>
    <mergeCell ref="R287:S287"/>
    <mergeCell ref="T287:AB287"/>
    <mergeCell ref="E288:F288"/>
    <mergeCell ref="G288:H288"/>
    <mergeCell ref="T259:AB259"/>
    <mergeCell ref="E272:F272"/>
    <mergeCell ref="G272:H272"/>
    <mergeCell ref="R272:S272"/>
    <mergeCell ref="T272:AB272"/>
    <mergeCell ref="E262:F262"/>
    <mergeCell ref="G262:H262"/>
    <mergeCell ref="R298:S298"/>
    <mergeCell ref="T298:AB298"/>
    <mergeCell ref="G357:H357"/>
    <mergeCell ref="R357:S357"/>
    <mergeCell ref="G310:H310"/>
    <mergeCell ref="R310:S310"/>
    <mergeCell ref="T319:AB319"/>
    <mergeCell ref="G330:H330"/>
    <mergeCell ref="R304:S304"/>
    <mergeCell ref="T304:AB304"/>
    <mergeCell ref="R284:S284"/>
    <mergeCell ref="T284:AB284"/>
    <mergeCell ref="G375:H375"/>
    <mergeCell ref="R366:S366"/>
    <mergeCell ref="T366:AB366"/>
    <mergeCell ref="R367:S367"/>
    <mergeCell ref="T367:AB367"/>
    <mergeCell ref="R368:S368"/>
    <mergeCell ref="T368:AB368"/>
    <mergeCell ref="R361:S361"/>
    <mergeCell ref="T361:AB361"/>
    <mergeCell ref="R362:S362"/>
    <mergeCell ref="T362:AB362"/>
    <mergeCell ref="T363:AB363"/>
    <mergeCell ref="R358:S358"/>
    <mergeCell ref="T358:AB358"/>
    <mergeCell ref="T359:AB359"/>
    <mergeCell ref="T360:AB360"/>
    <mergeCell ref="G374:H374"/>
    <mergeCell ref="G369:H369"/>
    <mergeCell ref="G373:H373"/>
    <mergeCell ref="G360:H360"/>
    <mergeCell ref="G366:H366"/>
    <mergeCell ref="G367:H367"/>
    <mergeCell ref="E403:F403"/>
    <mergeCell ref="G403:H403"/>
    <mergeCell ref="R403:S403"/>
    <mergeCell ref="G402:H402"/>
    <mergeCell ref="T402:AB402"/>
    <mergeCell ref="E393:F393"/>
    <mergeCell ref="G393:H393"/>
    <mergeCell ref="R393:S393"/>
    <mergeCell ref="R375:S375"/>
    <mergeCell ref="T375:AB375"/>
    <mergeCell ref="E372:F372"/>
    <mergeCell ref="G372:H372"/>
    <mergeCell ref="R372:S372"/>
    <mergeCell ref="E397:F397"/>
    <mergeCell ref="R397:S397"/>
    <mergeCell ref="T397:AB397"/>
    <mergeCell ref="E377:F377"/>
    <mergeCell ref="G377:H377"/>
    <mergeCell ref="R373:S373"/>
    <mergeCell ref="R374:S374"/>
    <mergeCell ref="T373:AB373"/>
    <mergeCell ref="T393:AB393"/>
    <mergeCell ref="G379:H379"/>
    <mergeCell ref="T376:AB376"/>
    <mergeCell ref="R377:S377"/>
    <mergeCell ref="T377:AB377"/>
    <mergeCell ref="E379:F379"/>
    <mergeCell ref="R379:S379"/>
    <mergeCell ref="T378:AB378"/>
    <mergeCell ref="E378:F378"/>
    <mergeCell ref="G378:H378"/>
    <mergeCell ref="R378:S378"/>
    <mergeCell ref="G387:H387"/>
    <mergeCell ref="G388:H388"/>
    <mergeCell ref="G389:H389"/>
    <mergeCell ref="G390:H390"/>
    <mergeCell ref="G391:H391"/>
    <mergeCell ref="G392:H392"/>
    <mergeCell ref="E402:F402"/>
    <mergeCell ref="R402:S402"/>
    <mergeCell ref="E433:F433"/>
    <mergeCell ref="G401:H401"/>
    <mergeCell ref="R401:S401"/>
    <mergeCell ref="T433:AB433"/>
    <mergeCell ref="E381:F381"/>
    <mergeCell ref="E382:F382"/>
    <mergeCell ref="G382:H382"/>
    <mergeCell ref="G381:H381"/>
    <mergeCell ref="E383:F383"/>
    <mergeCell ref="E384:F384"/>
    <mergeCell ref="E385:F385"/>
    <mergeCell ref="E386:F386"/>
    <mergeCell ref="E396:F396"/>
    <mergeCell ref="G396:H396"/>
    <mergeCell ref="R396:S396"/>
    <mergeCell ref="T396:AB396"/>
    <mergeCell ref="E432:F432"/>
    <mergeCell ref="G400:H400"/>
    <mergeCell ref="R400:S400"/>
    <mergeCell ref="T432:AB432"/>
    <mergeCell ref="G412:H412"/>
    <mergeCell ref="R412:S412"/>
    <mergeCell ref="T412:AB412"/>
    <mergeCell ref="T411:AB411"/>
    <mergeCell ref="E426:F426"/>
    <mergeCell ref="E428:F428"/>
    <mergeCell ref="E398:F398"/>
    <mergeCell ref="G398:H398"/>
    <mergeCell ref="E400:F400"/>
    <mergeCell ref="G413:H413"/>
    <mergeCell ref="R413:S413"/>
    <mergeCell ref="T413:AB413"/>
    <mergeCell ref="C5:F8"/>
    <mergeCell ref="C13:F13"/>
    <mergeCell ref="C18:F18"/>
    <mergeCell ref="E394:F394"/>
    <mergeCell ref="G394:H394"/>
    <mergeCell ref="R394:S394"/>
    <mergeCell ref="T394:AB394"/>
    <mergeCell ref="E395:F395"/>
    <mergeCell ref="G395:H395"/>
    <mergeCell ref="R395:S395"/>
    <mergeCell ref="T395:AB395"/>
    <mergeCell ref="E392:F392"/>
    <mergeCell ref="E387:F387"/>
    <mergeCell ref="E388:F388"/>
    <mergeCell ref="E389:F389"/>
    <mergeCell ref="E391:F391"/>
    <mergeCell ref="E380:F380"/>
    <mergeCell ref="E390:F390"/>
    <mergeCell ref="R380:S380"/>
    <mergeCell ref="R381:S381"/>
    <mergeCell ref="R382:S382"/>
    <mergeCell ref="R383:S383"/>
    <mergeCell ref="R384:S384"/>
    <mergeCell ref="R385:S385"/>
    <mergeCell ref="R386:S386"/>
    <mergeCell ref="R387:S387"/>
    <mergeCell ref="R388:S388"/>
    <mergeCell ref="R389:S389"/>
    <mergeCell ref="R390:S390"/>
    <mergeCell ref="R391:S391"/>
    <mergeCell ref="R392:S392"/>
    <mergeCell ref="Y39:AA39"/>
    <mergeCell ref="C10:E10"/>
    <mergeCell ref="Y40:AA40"/>
    <mergeCell ref="Y41:AA41"/>
    <mergeCell ref="Y44:AA44"/>
    <mergeCell ref="Y47:AA47"/>
    <mergeCell ref="Y49:AA49"/>
    <mergeCell ref="Y51:AA51"/>
    <mergeCell ref="Y43:AA43"/>
    <mergeCell ref="Y25:AA25"/>
    <mergeCell ref="Y27:AA27"/>
    <mergeCell ref="Y26:AA26"/>
    <mergeCell ref="Y28:AA28"/>
    <mergeCell ref="Y38:AA38"/>
    <mergeCell ref="Y36:AA36"/>
    <mergeCell ref="C23:AE23"/>
    <mergeCell ref="Y37:AA37"/>
    <mergeCell ref="Y31:AA31"/>
    <mergeCell ref="Y32:AA32"/>
    <mergeCell ref="Y33:AA33"/>
    <mergeCell ref="Y34:AA34"/>
    <mergeCell ref="Y35:AA35"/>
    <mergeCell ref="Y29:AA29"/>
    <mergeCell ref="Y30:AA30"/>
    <mergeCell ref="Y45:AA45"/>
    <mergeCell ref="Y46:AA46"/>
    <mergeCell ref="Y48:AA48"/>
    <mergeCell ref="C50:D50"/>
    <mergeCell ref="Y24:AA24"/>
    <mergeCell ref="Y42:AA42"/>
    <mergeCell ref="C19:E19"/>
    <mergeCell ref="C20:E20"/>
    <mergeCell ref="G430:H430"/>
    <mergeCell ref="G432:H432"/>
    <mergeCell ref="T400:Y400"/>
    <mergeCell ref="T401:Y401"/>
    <mergeCell ref="T405:Y405"/>
    <mergeCell ref="T406:AB406"/>
    <mergeCell ref="T407:Y407"/>
    <mergeCell ref="T409:AB409"/>
    <mergeCell ref="E405:F405"/>
    <mergeCell ref="G405:H405"/>
    <mergeCell ref="R405:S405"/>
    <mergeCell ref="E406:F406"/>
    <mergeCell ref="G406:H406"/>
    <mergeCell ref="R406:S406"/>
    <mergeCell ref="E407:F407"/>
    <mergeCell ref="G407:H407"/>
    <mergeCell ref="R407:S407"/>
    <mergeCell ref="T410:AB410"/>
    <mergeCell ref="T408:Y408"/>
    <mergeCell ref="E408:F408"/>
    <mergeCell ref="G408:H408"/>
    <mergeCell ref="R408:S408"/>
    <mergeCell ref="E409:F409"/>
    <mergeCell ref="G409:H409"/>
    <mergeCell ref="R409:S409"/>
    <mergeCell ref="E427:F427"/>
    <mergeCell ref="E430:F430"/>
    <mergeCell ref="E429:F429"/>
    <mergeCell ref="G426:H426"/>
    <mergeCell ref="G427:H427"/>
    <mergeCell ref="G417:H417"/>
    <mergeCell ref="R417:S417"/>
    <mergeCell ref="G428:H428"/>
    <mergeCell ref="G429:H429"/>
    <mergeCell ref="E425:F425"/>
    <mergeCell ref="G425:H425"/>
    <mergeCell ref="R425:S425"/>
    <mergeCell ref="T425:AB425"/>
    <mergeCell ref="R426:S426"/>
    <mergeCell ref="T426:AB426"/>
    <mergeCell ref="E422:F422"/>
    <mergeCell ref="G422:H422"/>
    <mergeCell ref="R422:S422"/>
    <mergeCell ref="T422:AB422"/>
    <mergeCell ref="E423:F423"/>
    <mergeCell ref="G423:H423"/>
    <mergeCell ref="R423:S423"/>
    <mergeCell ref="T423:AB423"/>
    <mergeCell ref="E424:F424"/>
    <mergeCell ref="G424:H424"/>
    <mergeCell ref="R424:S424"/>
    <mergeCell ref="R427:S427"/>
    <mergeCell ref="T427:AB427"/>
    <mergeCell ref="R428:S428"/>
    <mergeCell ref="T428:AB428"/>
    <mergeCell ref="R429:S429"/>
    <mergeCell ref="T429:AB429"/>
    <mergeCell ref="AK5:AL5"/>
    <mergeCell ref="G418:H418"/>
    <mergeCell ref="R418:S418"/>
    <mergeCell ref="T418:AB418"/>
    <mergeCell ref="E419:F419"/>
    <mergeCell ref="G419:H419"/>
    <mergeCell ref="R419:S419"/>
    <mergeCell ref="T419:AB419"/>
    <mergeCell ref="E420:F420"/>
    <mergeCell ref="G420:H420"/>
    <mergeCell ref="R420:S420"/>
    <mergeCell ref="T420:AB420"/>
    <mergeCell ref="E421:F421"/>
    <mergeCell ref="G421:H421"/>
    <mergeCell ref="R421:S421"/>
    <mergeCell ref="T421:AB421"/>
    <mergeCell ref="G338:H338"/>
    <mergeCell ref="T339:AB339"/>
    <mergeCell ref="T340:AB340"/>
    <mergeCell ref="T341:AB341"/>
    <mergeCell ref="T342:AB342"/>
    <mergeCell ref="T347:AB347"/>
    <mergeCell ref="T348:AB348"/>
    <mergeCell ref="T349:AB349"/>
    <mergeCell ref="T350:AB350"/>
    <mergeCell ref="T334:AB334"/>
    <mergeCell ref="T335:AB335"/>
    <mergeCell ref="T336:AB336"/>
    <mergeCell ref="T337:AB337"/>
    <mergeCell ref="E338:F338"/>
    <mergeCell ref="T417:AB417"/>
    <mergeCell ref="E418:F418"/>
    <mergeCell ref="G416:H416"/>
    <mergeCell ref="R416:S416"/>
    <mergeCell ref="T416:AB416"/>
    <mergeCell ref="E417:F417"/>
    <mergeCell ref="E399:F399"/>
    <mergeCell ref="G399:H399"/>
    <mergeCell ref="R364:S364"/>
    <mergeCell ref="E365:F365"/>
    <mergeCell ref="G365:H365"/>
    <mergeCell ref="AH5:AI5"/>
    <mergeCell ref="E410:F410"/>
    <mergeCell ref="G410:H410"/>
    <mergeCell ref="R410:S410"/>
    <mergeCell ref="E411:F411"/>
    <mergeCell ref="G411:H411"/>
    <mergeCell ref="R411:S411"/>
    <mergeCell ref="T403:AB403"/>
    <mergeCell ref="E404:F404"/>
    <mergeCell ref="G404:H404"/>
    <mergeCell ref="R404:S404"/>
    <mergeCell ref="T404:AB404"/>
    <mergeCell ref="E401:F401"/>
    <mergeCell ref="G414:H414"/>
    <mergeCell ref="R414:S414"/>
    <mergeCell ref="T414:AB414"/>
    <mergeCell ref="G415:H415"/>
    <mergeCell ref="R415:S415"/>
    <mergeCell ref="T415:AB415"/>
    <mergeCell ref="G384:H384"/>
    <mergeCell ref="G383:H383"/>
    <mergeCell ref="G385:H385"/>
    <mergeCell ref="G386:H386"/>
    <mergeCell ref="R430:S430"/>
    <mergeCell ref="T430:AB430"/>
    <mergeCell ref="R432:S432"/>
    <mergeCell ref="G433:H433"/>
    <mergeCell ref="R433:S433"/>
    <mergeCell ref="A296:A314"/>
    <mergeCell ref="T303:AB303"/>
    <mergeCell ref="T305:AB305"/>
    <mergeCell ref="T306:AB306"/>
    <mergeCell ref="T307:AB307"/>
    <mergeCell ref="T308:AB308"/>
    <mergeCell ref="T310:AB310"/>
    <mergeCell ref="T313:AB313"/>
    <mergeCell ref="T320:AB320"/>
    <mergeCell ref="T322:AB322"/>
    <mergeCell ref="T323:AB323"/>
    <mergeCell ref="T326:AB326"/>
    <mergeCell ref="T327:AB327"/>
    <mergeCell ref="T328:AB328"/>
    <mergeCell ref="T332:AB332"/>
    <mergeCell ref="T333:AB333"/>
    <mergeCell ref="T424:AB424"/>
    <mergeCell ref="T351:AB351"/>
    <mergeCell ref="T352:AB352"/>
    <mergeCell ref="T353:AB353"/>
    <mergeCell ref="T354:AB354"/>
    <mergeCell ref="T356:AB356"/>
    <mergeCell ref="E412:F412"/>
    <mergeCell ref="E413:F413"/>
    <mergeCell ref="E414:F414"/>
    <mergeCell ref="E415:F415"/>
    <mergeCell ref="E416:F416"/>
    <mergeCell ref="E443:F443"/>
    <mergeCell ref="G443:H443"/>
    <mergeCell ref="R443:S443"/>
    <mergeCell ref="T443:AB443"/>
    <mergeCell ref="E434:F434"/>
    <mergeCell ref="G434:H434"/>
    <mergeCell ref="R434:S434"/>
    <mergeCell ref="T434:AB434"/>
    <mergeCell ref="E435:F435"/>
    <mergeCell ref="G435:H435"/>
    <mergeCell ref="R435:S435"/>
    <mergeCell ref="T435:AB435"/>
    <mergeCell ref="E436:F436"/>
    <mergeCell ref="G436:H436"/>
    <mergeCell ref="R436:S436"/>
    <mergeCell ref="T436:AB436"/>
    <mergeCell ref="E437:F437"/>
    <mergeCell ref="G437:H437"/>
    <mergeCell ref="R437:S437"/>
    <mergeCell ref="T437:AB437"/>
    <mergeCell ref="E438:F438"/>
    <mergeCell ref="G438:H438"/>
    <mergeCell ref="R438:S438"/>
    <mergeCell ref="T438:AB438"/>
    <mergeCell ref="E445:F445"/>
    <mergeCell ref="G445:H445"/>
    <mergeCell ref="R445:S445"/>
    <mergeCell ref="T445:AB445"/>
    <mergeCell ref="E446:F446"/>
    <mergeCell ref="G446:H446"/>
    <mergeCell ref="R446:S446"/>
    <mergeCell ref="T446:AB446"/>
    <mergeCell ref="E447:F447"/>
    <mergeCell ref="G447:H447"/>
    <mergeCell ref="R447:S447"/>
    <mergeCell ref="T447:AB447"/>
    <mergeCell ref="E448:F448"/>
    <mergeCell ref="G448:H448"/>
    <mergeCell ref="R448:S448"/>
    <mergeCell ref="T448:AB448"/>
    <mergeCell ref="E439:F439"/>
    <mergeCell ref="G439:H439"/>
    <mergeCell ref="R439:S439"/>
    <mergeCell ref="T439:AB439"/>
    <mergeCell ref="E440:F440"/>
    <mergeCell ref="G440:H440"/>
    <mergeCell ref="R440:S440"/>
    <mergeCell ref="T440:AB440"/>
    <mergeCell ref="E441:F441"/>
    <mergeCell ref="G441:H441"/>
    <mergeCell ref="R441:S441"/>
    <mergeCell ref="T441:AB441"/>
    <mergeCell ref="E442:F442"/>
    <mergeCell ref="G442:H442"/>
    <mergeCell ref="R442:S442"/>
    <mergeCell ref="T442:AB442"/>
    <mergeCell ref="E431:F431"/>
    <mergeCell ref="G431:H431"/>
    <mergeCell ref="R431:S431"/>
    <mergeCell ref="T431:AB431"/>
    <mergeCell ref="E451:F451"/>
    <mergeCell ref="G451:H451"/>
    <mergeCell ref="R451:S451"/>
    <mergeCell ref="T451:AB451"/>
    <mergeCell ref="E452:F452"/>
    <mergeCell ref="G452:H452"/>
    <mergeCell ref="R452:S452"/>
    <mergeCell ref="T452:AB452"/>
    <mergeCell ref="E453:F453"/>
    <mergeCell ref="G453:H453"/>
    <mergeCell ref="R453:S453"/>
    <mergeCell ref="T453:AB453"/>
    <mergeCell ref="E454:F454"/>
    <mergeCell ref="G454:H454"/>
    <mergeCell ref="R454:S454"/>
    <mergeCell ref="T454:AB454"/>
    <mergeCell ref="E449:F449"/>
    <mergeCell ref="G449:H449"/>
    <mergeCell ref="R449:S449"/>
    <mergeCell ref="T449:AB449"/>
    <mergeCell ref="E450:F450"/>
    <mergeCell ref="G450:H450"/>
    <mergeCell ref="R450:S450"/>
    <mergeCell ref="T450:AB450"/>
    <mergeCell ref="E444:F444"/>
    <mergeCell ref="G444:H444"/>
    <mergeCell ref="R444:S444"/>
    <mergeCell ref="T444:AB444"/>
    <mergeCell ref="E455:F455"/>
    <mergeCell ref="G455:H455"/>
    <mergeCell ref="R455:S455"/>
    <mergeCell ref="T455:AB455"/>
    <mergeCell ref="E456:F456"/>
    <mergeCell ref="G456:H456"/>
    <mergeCell ref="R456:S456"/>
    <mergeCell ref="T456:AB456"/>
    <mergeCell ref="E457:F457"/>
    <mergeCell ref="G457:H457"/>
    <mergeCell ref="R457:S457"/>
    <mergeCell ref="T457:AB457"/>
    <mergeCell ref="E458:F458"/>
    <mergeCell ref="G458:H458"/>
    <mergeCell ref="R458:S458"/>
    <mergeCell ref="T458:AB458"/>
    <mergeCell ref="E459:F459"/>
    <mergeCell ref="G459:H459"/>
    <mergeCell ref="R459:S459"/>
    <mergeCell ref="T459:AB459"/>
    <mergeCell ref="E460:F460"/>
    <mergeCell ref="G460:H460"/>
    <mergeCell ref="R460:S460"/>
    <mergeCell ref="T460:AB460"/>
    <mergeCell ref="E461:F461"/>
    <mergeCell ref="G461:H461"/>
    <mergeCell ref="R461:S461"/>
    <mergeCell ref="T461:AB461"/>
    <mergeCell ref="E462:F462"/>
    <mergeCell ref="G462:H462"/>
    <mergeCell ref="R462:S462"/>
    <mergeCell ref="T462:AB462"/>
    <mergeCell ref="E468:F468"/>
    <mergeCell ref="G468:H468"/>
    <mergeCell ref="R468:S468"/>
    <mergeCell ref="T468:AB468"/>
    <mergeCell ref="E463:F463"/>
    <mergeCell ref="G463:H463"/>
    <mergeCell ref="R463:S463"/>
    <mergeCell ref="T463:AB463"/>
    <mergeCell ref="E464:F464"/>
    <mergeCell ref="G464:H464"/>
    <mergeCell ref="R464:S464"/>
    <mergeCell ref="T464:AB464"/>
    <mergeCell ref="E465:F465"/>
    <mergeCell ref="G465:H465"/>
    <mergeCell ref="R465:S465"/>
    <mergeCell ref="T465:AB465"/>
    <mergeCell ref="E466:F466"/>
    <mergeCell ref="G466:H466"/>
    <mergeCell ref="R466:S466"/>
    <mergeCell ref="T466:AB466"/>
    <mergeCell ref="E467:F467"/>
    <mergeCell ref="G467:H467"/>
    <mergeCell ref="R467:S467"/>
    <mergeCell ref="T467:AB467"/>
    <mergeCell ref="E483:F483"/>
    <mergeCell ref="G483:H483"/>
    <mergeCell ref="R483:S483"/>
    <mergeCell ref="T483:AB483"/>
    <mergeCell ref="E484:F484"/>
    <mergeCell ref="G484:H484"/>
    <mergeCell ref="R484:S484"/>
    <mergeCell ref="T484:AB484"/>
    <mergeCell ref="E485:F485"/>
    <mergeCell ref="G485:H485"/>
    <mergeCell ref="R485:S485"/>
    <mergeCell ref="T485:AB485"/>
    <mergeCell ref="E486:F486"/>
    <mergeCell ref="G486:H486"/>
    <mergeCell ref="R486:S486"/>
    <mergeCell ref="T486:AB486"/>
    <mergeCell ref="E478:F478"/>
    <mergeCell ref="G478:H478"/>
    <mergeCell ref="R478:S478"/>
    <mergeCell ref="T478:AB478"/>
    <mergeCell ref="E469:F469"/>
    <mergeCell ref="G469:H469"/>
    <mergeCell ref="R469:S469"/>
    <mergeCell ref="T469:AB469"/>
    <mergeCell ref="E470:F470"/>
    <mergeCell ref="G470:H470"/>
    <mergeCell ref="R470:S470"/>
    <mergeCell ref="T470:AB470"/>
    <mergeCell ref="E487:F487"/>
    <mergeCell ref="G487:H487"/>
    <mergeCell ref="R487:S487"/>
    <mergeCell ref="T487:AB487"/>
    <mergeCell ref="E488:F488"/>
    <mergeCell ref="G488:H488"/>
    <mergeCell ref="R488:S488"/>
    <mergeCell ref="T488:AB488"/>
    <mergeCell ref="E489:F489"/>
    <mergeCell ref="G489:H489"/>
    <mergeCell ref="R489:S489"/>
    <mergeCell ref="T489:AB489"/>
    <mergeCell ref="E490:F490"/>
    <mergeCell ref="G490:H490"/>
    <mergeCell ref="R490:S490"/>
    <mergeCell ref="T490:AB490"/>
    <mergeCell ref="E491:F491"/>
    <mergeCell ref="G491:H491"/>
    <mergeCell ref="R491:S491"/>
    <mergeCell ref="T491:AB491"/>
    <mergeCell ref="E497:F497"/>
    <mergeCell ref="G497:H497"/>
    <mergeCell ref="R497:S497"/>
    <mergeCell ref="T497:AB497"/>
    <mergeCell ref="E498:F498"/>
    <mergeCell ref="G498:H498"/>
    <mergeCell ref="R498:S498"/>
    <mergeCell ref="T498:AB498"/>
    <mergeCell ref="E492:F492"/>
    <mergeCell ref="G492:H492"/>
    <mergeCell ref="R492:S492"/>
    <mergeCell ref="T492:AB492"/>
    <mergeCell ref="E493:F493"/>
    <mergeCell ref="G493:H493"/>
    <mergeCell ref="R493:S493"/>
    <mergeCell ref="T493:AB493"/>
    <mergeCell ref="E494:F494"/>
    <mergeCell ref="G494:H494"/>
    <mergeCell ref="R494:S494"/>
    <mergeCell ref="T494:AB494"/>
    <mergeCell ref="E495:F495"/>
    <mergeCell ref="G495:H495"/>
    <mergeCell ref="R495:S495"/>
    <mergeCell ref="T495:AB495"/>
    <mergeCell ref="E496:F496"/>
    <mergeCell ref="G496:H496"/>
    <mergeCell ref="R496:S496"/>
    <mergeCell ref="T496:AB496"/>
  </mergeCells>
  <hyperlinks>
    <hyperlink ref="E298" r:id="rId1"/>
  </hyperlinks>
  <pageMargins left="0.7" right="0.7" top="0.75" bottom="0.75" header="0.3" footer="0.3"/>
  <pageSetup orientation="portrait" horizontalDpi="0" verticalDpi="0" r:id="rId2"/>
  <legacyDrawing r:id="rId3"/>
</worksheet>
</file>

<file path=xl/worksheets/sheet3.xml><?xml version="1.0" encoding="utf-8"?>
<worksheet xmlns="http://schemas.openxmlformats.org/spreadsheetml/2006/main" xmlns:r="http://schemas.openxmlformats.org/officeDocument/2006/relationships">
  <dimension ref="B4:K70"/>
  <sheetViews>
    <sheetView topLeftCell="A42" workbookViewId="0">
      <selection activeCell="I63" sqref="I63"/>
    </sheetView>
  </sheetViews>
  <sheetFormatPr defaultRowHeight="15"/>
  <cols>
    <col min="2" max="2" width="9.140625" customWidth="1"/>
    <col min="3" max="3" width="12.7109375" customWidth="1"/>
    <col min="7" max="7" width="29" customWidth="1"/>
    <col min="11" max="11" width="10.140625" customWidth="1"/>
  </cols>
  <sheetData>
    <row r="4" spans="2:11" ht="15.75" thickBot="1">
      <c r="K4" s="311"/>
    </row>
    <row r="5" spans="2:11">
      <c r="B5" s="288" t="s">
        <v>644</v>
      </c>
      <c r="C5" s="291" t="s">
        <v>645</v>
      </c>
      <c r="D5" s="291" t="s">
        <v>646</v>
      </c>
      <c r="E5" s="291" t="s">
        <v>538</v>
      </c>
      <c r="F5" s="361" t="s">
        <v>503</v>
      </c>
      <c r="G5" s="577"/>
      <c r="H5" s="312" t="s">
        <v>665</v>
      </c>
      <c r="K5" s="313" t="s">
        <v>671</v>
      </c>
    </row>
    <row r="6" spans="2:11">
      <c r="B6" s="302">
        <v>42370</v>
      </c>
      <c r="C6" s="194">
        <v>41641</v>
      </c>
      <c r="D6" s="193">
        <v>201404</v>
      </c>
      <c r="E6" s="193" t="s">
        <v>19</v>
      </c>
      <c r="F6" s="316" t="s">
        <v>458</v>
      </c>
      <c r="G6" s="317"/>
      <c r="H6" s="229">
        <v>200</v>
      </c>
      <c r="K6" s="314">
        <v>3900</v>
      </c>
    </row>
    <row r="7" spans="2:11">
      <c r="B7" s="302">
        <v>42005</v>
      </c>
      <c r="C7" s="194">
        <v>41676</v>
      </c>
      <c r="D7" s="193">
        <v>201447</v>
      </c>
      <c r="E7" s="193" t="s">
        <v>18</v>
      </c>
      <c r="F7" s="316" t="s">
        <v>380</v>
      </c>
      <c r="G7" s="317"/>
      <c r="H7" s="229">
        <v>400</v>
      </c>
      <c r="K7" s="314">
        <v>3500</v>
      </c>
    </row>
    <row r="8" spans="2:11">
      <c r="B8" s="302">
        <v>41883</v>
      </c>
      <c r="C8" s="194">
        <v>41710</v>
      </c>
      <c r="D8" s="193">
        <v>2014112</v>
      </c>
      <c r="E8" s="193" t="s">
        <v>283</v>
      </c>
      <c r="F8" s="316" t="s">
        <v>282</v>
      </c>
      <c r="G8" s="317"/>
      <c r="H8" s="229"/>
      <c r="K8" s="314">
        <v>0</v>
      </c>
    </row>
    <row r="9" spans="2:11">
      <c r="B9" s="302">
        <v>41913</v>
      </c>
      <c r="C9" s="194">
        <v>41719</v>
      </c>
      <c r="D9" s="193">
        <v>2014133</v>
      </c>
      <c r="E9" s="193" t="s">
        <v>26</v>
      </c>
      <c r="F9" s="316" t="s">
        <v>258</v>
      </c>
      <c r="G9" s="317"/>
      <c r="H9" s="229">
        <v>34</v>
      </c>
      <c r="K9" s="314">
        <v>0</v>
      </c>
    </row>
    <row r="10" spans="2:11">
      <c r="B10" s="302">
        <v>41944</v>
      </c>
      <c r="C10" s="194">
        <v>41740</v>
      </c>
      <c r="D10" s="193">
        <v>2014178</v>
      </c>
      <c r="E10" s="193" t="s">
        <v>179</v>
      </c>
      <c r="F10" s="316" t="s">
        <v>178</v>
      </c>
      <c r="G10" s="317"/>
      <c r="H10" s="229">
        <v>20</v>
      </c>
      <c r="K10" s="314">
        <v>0</v>
      </c>
    </row>
    <row r="11" spans="2:11">
      <c r="B11" s="302">
        <v>41974</v>
      </c>
      <c r="C11" s="194">
        <v>41802</v>
      </c>
      <c r="D11" s="193">
        <v>2014209</v>
      </c>
      <c r="E11" s="193" t="s">
        <v>127</v>
      </c>
      <c r="F11" s="316" t="s">
        <v>126</v>
      </c>
      <c r="G11" s="317"/>
      <c r="H11" s="229">
        <v>50</v>
      </c>
      <c r="K11" s="314">
        <v>6000</v>
      </c>
    </row>
    <row r="12" spans="2:11">
      <c r="B12" s="302">
        <v>42005</v>
      </c>
      <c r="C12" s="194">
        <v>41810</v>
      </c>
      <c r="D12" s="193">
        <v>2014208</v>
      </c>
      <c r="E12" s="193" t="s">
        <v>129</v>
      </c>
      <c r="F12" s="316" t="s">
        <v>128</v>
      </c>
      <c r="G12" s="317"/>
      <c r="H12" s="229">
        <v>80</v>
      </c>
      <c r="K12" s="314">
        <v>2600</v>
      </c>
    </row>
    <row r="13" spans="2:11">
      <c r="B13" s="302">
        <v>41913</v>
      </c>
      <c r="C13" s="194">
        <v>41813</v>
      </c>
      <c r="D13" s="193">
        <v>2014211</v>
      </c>
      <c r="E13" s="193" t="s">
        <v>57</v>
      </c>
      <c r="F13" s="316" t="s">
        <v>122</v>
      </c>
      <c r="G13" s="317"/>
      <c r="H13" s="229">
        <v>30</v>
      </c>
      <c r="K13" s="314">
        <v>0</v>
      </c>
    </row>
    <row r="14" spans="2:11">
      <c r="B14" s="302">
        <v>41944</v>
      </c>
      <c r="C14" s="194">
        <v>41813</v>
      </c>
      <c r="D14" s="193">
        <v>2014222</v>
      </c>
      <c r="E14" s="193" t="s">
        <v>110</v>
      </c>
      <c r="F14" s="316" t="s">
        <v>111</v>
      </c>
      <c r="G14" s="317"/>
      <c r="H14" s="229">
        <v>20</v>
      </c>
      <c r="K14" s="314">
        <v>2700</v>
      </c>
    </row>
    <row r="15" spans="2:11">
      <c r="B15" s="302">
        <v>41913</v>
      </c>
      <c r="C15" s="194">
        <v>41813</v>
      </c>
      <c r="D15" s="193">
        <v>2014218</v>
      </c>
      <c r="E15" s="193" t="s">
        <v>60</v>
      </c>
      <c r="F15" s="316" t="s">
        <v>115</v>
      </c>
      <c r="G15" s="317"/>
      <c r="H15" s="229"/>
      <c r="K15" s="314">
        <v>2500</v>
      </c>
    </row>
    <row r="16" spans="2:11">
      <c r="B16" s="302">
        <v>41913</v>
      </c>
      <c r="C16" s="194">
        <v>41813</v>
      </c>
      <c r="D16" s="193">
        <v>2014219</v>
      </c>
      <c r="E16" s="193" t="s">
        <v>60</v>
      </c>
      <c r="F16" s="316" t="s">
        <v>114</v>
      </c>
      <c r="G16" s="317"/>
      <c r="H16" s="229">
        <v>200</v>
      </c>
      <c r="K16" s="314">
        <v>0</v>
      </c>
    </row>
    <row r="17" spans="2:11">
      <c r="B17" s="302">
        <v>41974</v>
      </c>
      <c r="C17" s="194">
        <v>41813</v>
      </c>
      <c r="D17" s="193">
        <v>2014220</v>
      </c>
      <c r="E17" s="193" t="s">
        <v>45</v>
      </c>
      <c r="F17" s="316" t="s">
        <v>113</v>
      </c>
      <c r="G17" s="317"/>
      <c r="H17" s="229">
        <v>60</v>
      </c>
      <c r="K17" s="314">
        <v>2000</v>
      </c>
    </row>
    <row r="18" spans="2:11">
      <c r="B18" s="302">
        <v>41974</v>
      </c>
      <c r="C18" s="194">
        <v>41813</v>
      </c>
      <c r="D18" s="193">
        <v>2014212</v>
      </c>
      <c r="E18" s="193" t="s">
        <v>58</v>
      </c>
      <c r="F18" s="316" t="s">
        <v>121</v>
      </c>
      <c r="G18" s="317"/>
      <c r="H18" s="229">
        <v>100</v>
      </c>
      <c r="K18" s="314">
        <v>1800</v>
      </c>
    </row>
    <row r="19" spans="2:11">
      <c r="B19" s="302">
        <v>41974</v>
      </c>
      <c r="C19" s="194">
        <v>41813</v>
      </c>
      <c r="D19" s="193">
        <v>2014213</v>
      </c>
      <c r="E19" s="193" t="s">
        <v>58</v>
      </c>
      <c r="F19" s="316" t="s">
        <v>120</v>
      </c>
      <c r="G19" s="317"/>
      <c r="H19" s="229"/>
      <c r="K19" s="314">
        <v>0</v>
      </c>
    </row>
    <row r="20" spans="2:11">
      <c r="B20" s="302">
        <v>41974</v>
      </c>
      <c r="C20" s="194">
        <v>41816</v>
      </c>
      <c r="D20" s="193">
        <v>2014226</v>
      </c>
      <c r="E20" s="193" t="s">
        <v>61</v>
      </c>
      <c r="F20" s="316" t="s">
        <v>105</v>
      </c>
      <c r="G20" s="317"/>
      <c r="H20" s="229">
        <v>5</v>
      </c>
      <c r="K20" s="314">
        <v>2600</v>
      </c>
    </row>
    <row r="21" spans="2:11">
      <c r="B21" s="302">
        <v>41974</v>
      </c>
      <c r="C21" s="194">
        <v>41816</v>
      </c>
      <c r="D21" s="193">
        <v>2014227</v>
      </c>
      <c r="E21" s="193" t="s">
        <v>61</v>
      </c>
      <c r="F21" s="316" t="s">
        <v>104</v>
      </c>
      <c r="G21" s="317"/>
      <c r="H21" s="229">
        <v>5</v>
      </c>
      <c r="K21" s="314">
        <v>0</v>
      </c>
    </row>
    <row r="22" spans="2:11">
      <c r="B22" s="302">
        <v>41974</v>
      </c>
      <c r="C22" s="194">
        <v>41817</v>
      </c>
      <c r="D22" s="193">
        <v>2014229</v>
      </c>
      <c r="E22" s="193" t="s">
        <v>25</v>
      </c>
      <c r="F22" s="316" t="s">
        <v>101</v>
      </c>
      <c r="G22" s="317"/>
      <c r="H22" s="229">
        <v>30</v>
      </c>
      <c r="K22" s="314">
        <v>3200</v>
      </c>
    </row>
    <row r="23" spans="2:11">
      <c r="B23" s="302">
        <v>41974</v>
      </c>
      <c r="C23" s="194">
        <v>41831</v>
      </c>
      <c r="D23" s="193">
        <v>2014247</v>
      </c>
      <c r="E23" s="193" t="s">
        <v>59</v>
      </c>
      <c r="F23" s="316" t="s">
        <v>75</v>
      </c>
      <c r="G23" s="317"/>
      <c r="H23" s="229">
        <v>200</v>
      </c>
      <c r="K23" s="314">
        <v>0</v>
      </c>
    </row>
    <row r="24" spans="2:11">
      <c r="B24" s="302">
        <v>41974</v>
      </c>
      <c r="C24" s="194">
        <v>41831</v>
      </c>
      <c r="D24" s="193">
        <v>2014248</v>
      </c>
      <c r="E24" s="193" t="s">
        <v>59</v>
      </c>
      <c r="F24" s="316" t="s">
        <v>73</v>
      </c>
      <c r="G24" s="317"/>
      <c r="H24" s="229">
        <v>30</v>
      </c>
      <c r="K24" s="314">
        <v>2000</v>
      </c>
    </row>
    <row r="25" spans="2:11">
      <c r="B25" s="302">
        <v>42005</v>
      </c>
      <c r="C25" s="194">
        <v>41841</v>
      </c>
      <c r="D25" s="193">
        <v>2014267</v>
      </c>
      <c r="E25" s="193" t="s">
        <v>407</v>
      </c>
      <c r="F25" s="570" t="s">
        <v>563</v>
      </c>
      <c r="G25" s="571"/>
      <c r="H25" s="229">
        <v>120</v>
      </c>
      <c r="K25" s="314">
        <v>3000</v>
      </c>
    </row>
    <row r="26" spans="2:11">
      <c r="B26" s="302">
        <v>42005</v>
      </c>
      <c r="C26" s="194">
        <v>41841</v>
      </c>
      <c r="D26" s="193">
        <v>2014268</v>
      </c>
      <c r="E26" s="193" t="s">
        <v>591</v>
      </c>
      <c r="F26" s="570" t="s">
        <v>564</v>
      </c>
      <c r="G26" s="571"/>
      <c r="H26" s="229">
        <v>40</v>
      </c>
      <c r="K26" s="314">
        <v>2800</v>
      </c>
    </row>
    <row r="27" spans="2:11">
      <c r="B27" s="302">
        <v>42005</v>
      </c>
      <c r="C27" s="194">
        <v>41841</v>
      </c>
      <c r="D27" s="193">
        <f>D26+1</f>
        <v>2014269</v>
      </c>
      <c r="E27" s="193" t="s">
        <v>598</v>
      </c>
      <c r="F27" s="570" t="s">
        <v>565</v>
      </c>
      <c r="G27" s="571"/>
      <c r="H27" s="229">
        <v>10</v>
      </c>
      <c r="K27" s="314">
        <v>1600</v>
      </c>
    </row>
    <row r="28" spans="2:11">
      <c r="B28" s="302">
        <v>42005</v>
      </c>
      <c r="C28" s="194">
        <v>41842</v>
      </c>
      <c r="D28" s="193">
        <v>2014270</v>
      </c>
      <c r="E28" s="193" t="s">
        <v>597</v>
      </c>
      <c r="F28" s="570" t="s">
        <v>568</v>
      </c>
      <c r="G28" s="571"/>
      <c r="H28" s="229">
        <v>475</v>
      </c>
      <c r="K28" s="314">
        <v>0</v>
      </c>
    </row>
    <row r="29" spans="2:11">
      <c r="B29" s="302">
        <v>42005</v>
      </c>
      <c r="C29" s="194">
        <v>41842</v>
      </c>
      <c r="D29" s="193">
        <v>2014272</v>
      </c>
      <c r="E29" s="193" t="s">
        <v>597</v>
      </c>
      <c r="F29" s="570" t="s">
        <v>566</v>
      </c>
      <c r="G29" s="571"/>
      <c r="H29" s="229">
        <v>130</v>
      </c>
      <c r="K29" s="314">
        <v>2100</v>
      </c>
    </row>
    <row r="30" spans="2:11">
      <c r="B30" s="302">
        <v>42005</v>
      </c>
      <c r="C30" s="194">
        <v>41842</v>
      </c>
      <c r="D30" s="193">
        <v>2014273</v>
      </c>
      <c r="E30" s="193" t="s">
        <v>599</v>
      </c>
      <c r="F30" s="570" t="s">
        <v>569</v>
      </c>
      <c r="G30" s="571"/>
      <c r="H30" s="229">
        <v>294</v>
      </c>
      <c r="K30" s="314">
        <v>1300</v>
      </c>
    </row>
    <row r="31" spans="2:11">
      <c r="B31" s="302">
        <v>42005</v>
      </c>
      <c r="C31" s="194">
        <v>41843</v>
      </c>
      <c r="D31" s="193">
        <f>D30+1</f>
        <v>2014274</v>
      </c>
      <c r="E31" s="193" t="s">
        <v>57</v>
      </c>
      <c r="F31" s="570" t="s">
        <v>570</v>
      </c>
      <c r="G31" s="571"/>
      <c r="H31" s="229">
        <v>70</v>
      </c>
      <c r="K31" s="314">
        <v>1000</v>
      </c>
    </row>
    <row r="32" spans="2:11">
      <c r="B32" s="302">
        <v>41944</v>
      </c>
      <c r="C32" s="194">
        <v>41843</v>
      </c>
      <c r="D32" s="193">
        <v>2014275</v>
      </c>
      <c r="E32" s="193" t="s">
        <v>600</v>
      </c>
      <c r="F32" s="570" t="s">
        <v>577</v>
      </c>
      <c r="G32" s="571"/>
      <c r="H32" s="229">
        <v>20</v>
      </c>
      <c r="K32" s="314">
        <v>1300</v>
      </c>
    </row>
    <row r="33" spans="2:11">
      <c r="B33" s="302">
        <v>42064</v>
      </c>
      <c r="C33" s="194">
        <v>41843</v>
      </c>
      <c r="D33" s="193">
        <f>D32+1</f>
        <v>2014276</v>
      </c>
      <c r="E33" s="193" t="s">
        <v>603</v>
      </c>
      <c r="F33" s="570" t="s">
        <v>571</v>
      </c>
      <c r="G33" s="571"/>
      <c r="H33" s="229">
        <v>55</v>
      </c>
      <c r="K33" s="314">
        <v>2100</v>
      </c>
    </row>
    <row r="34" spans="2:11">
      <c r="B34" s="302">
        <v>42005</v>
      </c>
      <c r="C34" s="194">
        <v>41843</v>
      </c>
      <c r="D34" s="193">
        <f>D33+1</f>
        <v>2014277</v>
      </c>
      <c r="E34" s="193" t="s">
        <v>57</v>
      </c>
      <c r="F34" s="578" t="s">
        <v>602</v>
      </c>
      <c r="G34" s="571"/>
      <c r="H34" s="229">
        <v>80</v>
      </c>
      <c r="K34" s="314">
        <v>0</v>
      </c>
    </row>
    <row r="35" spans="2:11">
      <c r="B35" s="310"/>
      <c r="C35" s="183"/>
      <c r="D35" s="182"/>
      <c r="E35" s="182"/>
      <c r="F35" s="574"/>
      <c r="G35" s="575"/>
      <c r="H35" s="229"/>
      <c r="K35" s="314">
        <v>0</v>
      </c>
    </row>
    <row r="36" spans="2:11">
      <c r="B36" s="302">
        <v>42005</v>
      </c>
      <c r="C36" s="194">
        <v>41845</v>
      </c>
      <c r="D36" s="193">
        <v>2014283</v>
      </c>
      <c r="E36" s="193" t="s">
        <v>449</v>
      </c>
      <c r="F36" s="570" t="s">
        <v>574</v>
      </c>
      <c r="G36" s="571"/>
      <c r="H36" s="229">
        <v>60</v>
      </c>
      <c r="K36" s="314">
        <v>700</v>
      </c>
    </row>
    <row r="37" spans="2:11">
      <c r="B37" s="302">
        <v>42370</v>
      </c>
      <c r="C37" s="194">
        <v>41845</v>
      </c>
      <c r="D37" s="193">
        <v>2014285</v>
      </c>
      <c r="E37" s="193" t="s">
        <v>605</v>
      </c>
      <c r="F37" s="570" t="s">
        <v>583</v>
      </c>
      <c r="G37" s="571"/>
      <c r="H37" s="229">
        <v>120</v>
      </c>
      <c r="K37" s="314">
        <v>1300</v>
      </c>
    </row>
    <row r="38" spans="2:11">
      <c r="B38" s="302">
        <v>42370</v>
      </c>
      <c r="C38" s="194">
        <v>41845</v>
      </c>
      <c r="D38" s="193">
        <v>2014286</v>
      </c>
      <c r="E38" s="193" t="s">
        <v>605</v>
      </c>
      <c r="F38" s="570" t="s">
        <v>584</v>
      </c>
      <c r="G38" s="571"/>
      <c r="H38" s="229">
        <v>405</v>
      </c>
      <c r="K38" s="314">
        <v>0</v>
      </c>
    </row>
    <row r="39" spans="2:11">
      <c r="B39" s="302">
        <v>42370</v>
      </c>
      <c r="C39" s="194">
        <v>41845</v>
      </c>
      <c r="D39" s="193">
        <v>2014293</v>
      </c>
      <c r="E39" s="193" t="s">
        <v>608</v>
      </c>
      <c r="F39" s="570" t="s">
        <v>610</v>
      </c>
      <c r="G39" s="571"/>
      <c r="H39" s="229">
        <v>100</v>
      </c>
      <c r="K39" s="314">
        <v>2000</v>
      </c>
    </row>
    <row r="40" spans="2:11">
      <c r="B40" s="309">
        <v>41913</v>
      </c>
      <c r="C40" s="186">
        <v>41831</v>
      </c>
      <c r="D40" s="315" t="s">
        <v>611</v>
      </c>
      <c r="E40" s="185" t="s">
        <v>201</v>
      </c>
      <c r="F40" s="576" t="s">
        <v>612</v>
      </c>
      <c r="G40" s="533"/>
      <c r="H40" s="229"/>
      <c r="K40" s="314">
        <v>0</v>
      </c>
    </row>
    <row r="41" spans="2:11">
      <c r="B41" s="309">
        <v>41974</v>
      </c>
      <c r="C41" s="186">
        <v>41845</v>
      </c>
      <c r="D41" s="185">
        <v>2014294</v>
      </c>
      <c r="E41" s="185" t="s">
        <v>614</v>
      </c>
      <c r="F41" s="576" t="s">
        <v>613</v>
      </c>
      <c r="G41" s="533"/>
      <c r="H41" s="229"/>
      <c r="K41" s="314">
        <v>0</v>
      </c>
    </row>
    <row r="42" spans="2:11">
      <c r="B42" s="302">
        <v>41974</v>
      </c>
      <c r="C42" s="194">
        <v>41845</v>
      </c>
      <c r="D42" s="193">
        <v>2014295</v>
      </c>
      <c r="E42" s="193" t="s">
        <v>47</v>
      </c>
      <c r="F42" s="572" t="s">
        <v>631</v>
      </c>
      <c r="G42" s="573"/>
      <c r="H42" s="229">
        <v>55</v>
      </c>
      <c r="K42" s="314">
        <v>0</v>
      </c>
    </row>
    <row r="43" spans="2:11">
      <c r="B43" s="303">
        <v>41883</v>
      </c>
      <c r="C43" s="194">
        <v>41845</v>
      </c>
      <c r="D43" s="193">
        <v>2014296</v>
      </c>
      <c r="E43" s="193" t="s">
        <v>23</v>
      </c>
      <c r="F43" s="572" t="s">
        <v>643</v>
      </c>
      <c r="G43" s="573"/>
      <c r="H43" s="229">
        <v>40</v>
      </c>
      <c r="K43" s="314">
        <v>0</v>
      </c>
    </row>
    <row r="44" spans="2:11">
      <c r="B44" s="303">
        <v>41883</v>
      </c>
      <c r="C44" s="194">
        <v>41845</v>
      </c>
      <c r="D44" s="193">
        <v>2014298</v>
      </c>
      <c r="E44" s="193" t="s">
        <v>20</v>
      </c>
      <c r="F44" s="572" t="s">
        <v>635</v>
      </c>
      <c r="G44" s="573"/>
      <c r="H44" s="229">
        <v>46</v>
      </c>
      <c r="K44" s="314">
        <v>0</v>
      </c>
    </row>
    <row r="45" spans="2:11">
      <c r="B45" s="303">
        <v>42095</v>
      </c>
      <c r="C45" s="194">
        <v>41845</v>
      </c>
      <c r="D45" s="193">
        <v>2014299</v>
      </c>
      <c r="E45" s="193" t="s">
        <v>20</v>
      </c>
      <c r="F45" s="572" t="s">
        <v>636</v>
      </c>
      <c r="G45" s="573"/>
      <c r="H45" s="229">
        <v>44</v>
      </c>
      <c r="K45" s="314">
        <v>6300</v>
      </c>
    </row>
    <row r="46" spans="2:11">
      <c r="B46" s="303">
        <v>42005</v>
      </c>
      <c r="C46" s="194">
        <v>41845</v>
      </c>
      <c r="D46" s="193">
        <v>2014301</v>
      </c>
      <c r="E46" s="193" t="s">
        <v>22</v>
      </c>
      <c r="F46" s="572" t="s">
        <v>638</v>
      </c>
      <c r="G46" s="573"/>
      <c r="H46" s="229">
        <v>75</v>
      </c>
      <c r="K46" s="314">
        <v>2500</v>
      </c>
    </row>
    <row r="47" spans="2:11">
      <c r="B47" s="302">
        <v>41913</v>
      </c>
      <c r="C47" s="194">
        <v>41845</v>
      </c>
      <c r="D47" s="193">
        <v>2014281</v>
      </c>
      <c r="E47" s="193" t="s">
        <v>36</v>
      </c>
      <c r="F47" s="572" t="s">
        <v>639</v>
      </c>
      <c r="G47" s="573"/>
      <c r="H47" s="229">
        <v>100</v>
      </c>
      <c r="K47" s="314">
        <v>0</v>
      </c>
    </row>
    <row r="48" spans="2:11">
      <c r="B48" s="302">
        <v>41913</v>
      </c>
      <c r="C48" s="194">
        <v>41845</v>
      </c>
      <c r="D48" s="193">
        <v>2014302</v>
      </c>
      <c r="E48" s="193" t="s">
        <v>31</v>
      </c>
      <c r="F48" s="572" t="s">
        <v>640</v>
      </c>
      <c r="G48" s="573"/>
      <c r="H48" s="229">
        <v>70</v>
      </c>
      <c r="K48" s="314">
        <v>0</v>
      </c>
    </row>
    <row r="49" spans="2:11">
      <c r="B49" s="310">
        <v>41944</v>
      </c>
      <c r="C49" s="183">
        <v>41845</v>
      </c>
      <c r="D49" s="182">
        <v>2014304</v>
      </c>
      <c r="E49" s="182" t="s">
        <v>600</v>
      </c>
      <c r="F49" s="574" t="s">
        <v>642</v>
      </c>
      <c r="G49" s="575"/>
      <c r="H49" s="229"/>
      <c r="I49">
        <v>250</v>
      </c>
      <c r="K49" s="314">
        <v>0</v>
      </c>
    </row>
    <row r="50" spans="2:11">
      <c r="B50" s="309">
        <v>41896</v>
      </c>
      <c r="C50" s="186">
        <v>41845</v>
      </c>
      <c r="D50" s="185">
        <v>2014305</v>
      </c>
      <c r="E50" s="185" t="s">
        <v>167</v>
      </c>
      <c r="F50" s="579" t="s">
        <v>647</v>
      </c>
      <c r="G50" s="580"/>
      <c r="H50" s="229"/>
      <c r="I50">
        <v>200</v>
      </c>
      <c r="K50" s="314">
        <v>0</v>
      </c>
    </row>
    <row r="51" spans="2:11">
      <c r="B51" s="310">
        <v>41883</v>
      </c>
      <c r="C51" s="183">
        <v>41849</v>
      </c>
      <c r="D51" s="182">
        <v>2014307</v>
      </c>
      <c r="E51" s="182" t="s">
        <v>103</v>
      </c>
      <c r="F51" s="581" t="s">
        <v>652</v>
      </c>
      <c r="G51" s="582"/>
      <c r="H51" s="229"/>
      <c r="I51">
        <v>250</v>
      </c>
      <c r="K51" s="314">
        <v>0</v>
      </c>
    </row>
    <row r="52" spans="2:11">
      <c r="B52" s="303">
        <v>42036</v>
      </c>
      <c r="C52" s="246">
        <v>41849</v>
      </c>
      <c r="D52" s="242">
        <v>2014308</v>
      </c>
      <c r="E52" s="242" t="s">
        <v>649</v>
      </c>
      <c r="F52" s="583" t="s">
        <v>653</v>
      </c>
      <c r="G52" s="584"/>
      <c r="H52" s="229">
        <v>50</v>
      </c>
      <c r="I52" s="311"/>
      <c r="K52" s="314">
        <v>0</v>
      </c>
    </row>
    <row r="53" spans="2:11">
      <c r="B53" s="310"/>
      <c r="C53" s="183"/>
      <c r="D53" s="182"/>
      <c r="E53" s="182"/>
      <c r="F53" s="581"/>
      <c r="G53" s="582"/>
      <c r="H53" s="229"/>
      <c r="K53" s="314">
        <v>4500</v>
      </c>
    </row>
    <row r="54" spans="2:11">
      <c r="B54" s="310"/>
      <c r="C54" s="183"/>
      <c r="D54" s="182"/>
      <c r="E54" s="182"/>
      <c r="F54" s="581"/>
      <c r="G54" s="582"/>
      <c r="H54" s="229"/>
      <c r="K54" s="314">
        <v>0</v>
      </c>
    </row>
    <row r="55" spans="2:11">
      <c r="B55" s="310"/>
      <c r="C55" s="183"/>
      <c r="D55" s="182"/>
      <c r="E55" s="182"/>
      <c r="F55" s="581"/>
      <c r="G55" s="582"/>
      <c r="H55" s="229"/>
      <c r="K55" s="314"/>
    </row>
    <row r="56" spans="2:11">
      <c r="B56" s="303">
        <v>41883</v>
      </c>
      <c r="C56" s="246">
        <v>41859</v>
      </c>
      <c r="D56" s="242">
        <v>2014445</v>
      </c>
      <c r="E56" s="242" t="s">
        <v>32</v>
      </c>
      <c r="F56" s="583" t="s">
        <v>692</v>
      </c>
      <c r="G56" s="584"/>
      <c r="H56" s="229">
        <v>60</v>
      </c>
      <c r="K56" s="320"/>
    </row>
    <row r="57" spans="2:11">
      <c r="B57" s="303">
        <v>41974</v>
      </c>
      <c r="C57" s="246">
        <v>41859</v>
      </c>
      <c r="D57" s="242">
        <v>2014446</v>
      </c>
      <c r="E57" s="242" t="s">
        <v>30</v>
      </c>
      <c r="F57" s="583" t="s">
        <v>694</v>
      </c>
      <c r="G57" s="584"/>
      <c r="H57" s="229">
        <v>50</v>
      </c>
      <c r="K57" s="314">
        <v>6250</v>
      </c>
    </row>
    <row r="58" spans="2:11">
      <c r="B58" s="303">
        <v>41974</v>
      </c>
      <c r="C58" s="246">
        <v>41859</v>
      </c>
      <c r="D58" s="242">
        <v>2014447</v>
      </c>
      <c r="E58" s="242" t="s">
        <v>17</v>
      </c>
      <c r="F58" s="583" t="s">
        <v>695</v>
      </c>
      <c r="G58" s="584"/>
      <c r="H58" s="229">
        <v>40</v>
      </c>
      <c r="K58" s="314">
        <v>6500</v>
      </c>
    </row>
    <row r="59" spans="2:11">
      <c r="B59" s="303">
        <v>41974</v>
      </c>
      <c r="C59" s="246">
        <v>41866</v>
      </c>
      <c r="D59" s="242">
        <v>2014453</v>
      </c>
      <c r="E59" s="242" t="s">
        <v>28</v>
      </c>
      <c r="F59" s="583" t="s">
        <v>699</v>
      </c>
      <c r="G59" s="583"/>
      <c r="H59" s="229">
        <v>50</v>
      </c>
      <c r="K59" s="320"/>
    </row>
    <row r="60" spans="2:11">
      <c r="B60" s="309">
        <v>41883</v>
      </c>
      <c r="C60" s="186">
        <v>41866</v>
      </c>
      <c r="D60" s="185">
        <v>2014457</v>
      </c>
      <c r="E60" s="185" t="s">
        <v>167</v>
      </c>
      <c r="F60" s="579" t="s">
        <v>708</v>
      </c>
      <c r="G60" s="579"/>
      <c r="H60" s="327">
        <f>SUM(H6:H59)</f>
        <v>4123</v>
      </c>
      <c r="I60">
        <v>185</v>
      </c>
      <c r="K60" s="314">
        <f>SUM(K6:K59)</f>
        <v>78050</v>
      </c>
    </row>
    <row r="61" spans="2:11" ht="15.75" thickBot="1">
      <c r="B61" s="304"/>
      <c r="C61" s="242"/>
      <c r="D61" s="242"/>
      <c r="E61" s="242"/>
      <c r="F61" s="583"/>
      <c r="G61" s="583"/>
      <c r="H61" s="229"/>
      <c r="I61">
        <f>SUM(I49:I60)</f>
        <v>885</v>
      </c>
      <c r="K61" s="321"/>
    </row>
    <row r="62" spans="2:11" ht="15.75" thickBot="1">
      <c r="B62" s="290"/>
      <c r="C62" s="289"/>
      <c r="D62" s="289"/>
      <c r="E62" s="289"/>
      <c r="F62" s="319"/>
      <c r="G62" s="319"/>
      <c r="H62" s="223"/>
      <c r="I62" s="220">
        <f>H60-I61</f>
        <v>3238</v>
      </c>
    </row>
    <row r="63" spans="2:11">
      <c r="G63" s="220"/>
      <c r="H63" s="220"/>
      <c r="I63" s="220"/>
    </row>
    <row r="64" spans="2:11">
      <c r="G64" s="220"/>
      <c r="H64" s="220"/>
      <c r="I64" s="220"/>
    </row>
    <row r="65" spans="7:7">
      <c r="G65" s="333"/>
    </row>
    <row r="66" spans="7:7">
      <c r="G66" s="333"/>
    </row>
    <row r="67" spans="7:7">
      <c r="G67" s="8"/>
    </row>
    <row r="68" spans="7:7">
      <c r="G68" s="8"/>
    </row>
    <row r="69" spans="7:7">
      <c r="G69" s="8" t="s">
        <v>713</v>
      </c>
    </row>
    <row r="70" spans="7:7">
      <c r="G70" s="8" t="s">
        <v>714</v>
      </c>
    </row>
  </sheetData>
  <sortState ref="C8:F28">
    <sortCondition ref="C6"/>
  </sortState>
  <mergeCells count="38">
    <mergeCell ref="F60:G60"/>
    <mergeCell ref="F61:G61"/>
    <mergeCell ref="F54:G54"/>
    <mergeCell ref="F55:G55"/>
    <mergeCell ref="F56:G56"/>
    <mergeCell ref="F57:G57"/>
    <mergeCell ref="F58:G58"/>
    <mergeCell ref="F50:G50"/>
    <mergeCell ref="F51:G51"/>
    <mergeCell ref="F52:G52"/>
    <mergeCell ref="F53:G53"/>
    <mergeCell ref="F59:G59"/>
    <mergeCell ref="F5:G5"/>
    <mergeCell ref="F44:G44"/>
    <mergeCell ref="F45:G45"/>
    <mergeCell ref="F46:G46"/>
    <mergeCell ref="F47:G47"/>
    <mergeCell ref="F34:G34"/>
    <mergeCell ref="F35:G35"/>
    <mergeCell ref="F36:G36"/>
    <mergeCell ref="F37:G37"/>
    <mergeCell ref="F38:G38"/>
    <mergeCell ref="F28:G28"/>
    <mergeCell ref="F29:G29"/>
    <mergeCell ref="F30:G30"/>
    <mergeCell ref="F31:G31"/>
    <mergeCell ref="F32:G32"/>
    <mergeCell ref="F33:G33"/>
    <mergeCell ref="F25:G25"/>
    <mergeCell ref="F26:G26"/>
    <mergeCell ref="F27:G27"/>
    <mergeCell ref="F48:G48"/>
    <mergeCell ref="F49:G49"/>
    <mergeCell ref="F39:G39"/>
    <mergeCell ref="F40:G40"/>
    <mergeCell ref="F41:G41"/>
    <mergeCell ref="F42:G42"/>
    <mergeCell ref="F43:G4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D4:F19"/>
  <sheetViews>
    <sheetView workbookViewId="0">
      <selection activeCell="F19" sqref="F19"/>
    </sheetView>
  </sheetViews>
  <sheetFormatPr defaultRowHeight="15"/>
  <sheetData>
    <row r="4" spans="4:6">
      <c r="D4">
        <v>0.31</v>
      </c>
      <c r="E4">
        <v>200</v>
      </c>
      <c r="F4">
        <f>D4*E4</f>
        <v>62</v>
      </c>
    </row>
    <row r="5" spans="4:6">
      <c r="D5">
        <v>0.21</v>
      </c>
      <c r="E5">
        <v>200</v>
      </c>
      <c r="F5" s="334">
        <f t="shared" ref="F5:F18" si="0">D5*E5</f>
        <v>42</v>
      </c>
    </row>
    <row r="6" spans="4:6">
      <c r="D6">
        <v>0.11700000000000001</v>
      </c>
      <c r="E6">
        <v>382</v>
      </c>
      <c r="F6" s="334">
        <f t="shared" si="0"/>
        <v>44.694000000000003</v>
      </c>
    </row>
    <row r="7" spans="4:6">
      <c r="D7">
        <v>0.5</v>
      </c>
      <c r="E7">
        <v>300</v>
      </c>
      <c r="F7" s="334">
        <f t="shared" si="0"/>
        <v>150</v>
      </c>
    </row>
    <row r="8" spans="4:6">
      <c r="D8">
        <v>0.45</v>
      </c>
      <c r="E8">
        <v>415</v>
      </c>
      <c r="F8" s="334">
        <f t="shared" si="0"/>
        <v>186.75</v>
      </c>
    </row>
    <row r="9" spans="4:6">
      <c r="D9">
        <v>7.4999999999999997E-2</v>
      </c>
      <c r="E9">
        <v>250</v>
      </c>
      <c r="F9" s="334">
        <f t="shared" si="0"/>
        <v>18.75</v>
      </c>
    </row>
    <row r="10" spans="4:6">
      <c r="D10">
        <v>8.3000000000000004E-2</v>
      </c>
      <c r="E10">
        <v>400</v>
      </c>
      <c r="F10" s="334">
        <f t="shared" si="0"/>
        <v>33.200000000000003</v>
      </c>
    </row>
    <row r="11" spans="4:6">
      <c r="D11">
        <v>7.4999999999999997E-2</v>
      </c>
      <c r="E11">
        <v>300</v>
      </c>
      <c r="F11" s="334">
        <f t="shared" si="0"/>
        <v>22.5</v>
      </c>
    </row>
    <row r="12" spans="4:6">
      <c r="D12">
        <v>0.26</v>
      </c>
      <c r="E12">
        <v>200</v>
      </c>
      <c r="F12" s="334">
        <f t="shared" si="0"/>
        <v>52</v>
      </c>
    </row>
    <row r="13" spans="4:6">
      <c r="D13">
        <v>0.06</v>
      </c>
      <c r="E13">
        <v>800</v>
      </c>
      <c r="F13" s="334">
        <f t="shared" si="0"/>
        <v>48</v>
      </c>
    </row>
    <row r="14" spans="4:6">
      <c r="D14">
        <v>0.54</v>
      </c>
      <c r="E14">
        <v>231</v>
      </c>
      <c r="F14" s="334">
        <f t="shared" si="0"/>
        <v>124.74000000000001</v>
      </c>
    </row>
    <row r="15" spans="4:6">
      <c r="D15">
        <v>0.12</v>
      </c>
      <c r="E15">
        <v>257</v>
      </c>
      <c r="F15" s="334">
        <f t="shared" si="0"/>
        <v>30.84</v>
      </c>
    </row>
    <row r="16" spans="4:6">
      <c r="D16">
        <v>0.05</v>
      </c>
      <c r="E16">
        <v>377</v>
      </c>
      <c r="F16" s="334">
        <f t="shared" si="0"/>
        <v>18.850000000000001</v>
      </c>
    </row>
    <row r="17" spans="4:6">
      <c r="D17">
        <v>0.05</v>
      </c>
      <c r="E17">
        <v>400</v>
      </c>
      <c r="F17" s="334">
        <f t="shared" si="0"/>
        <v>20</v>
      </c>
    </row>
    <row r="18" spans="4:6">
      <c r="D18">
        <v>0.75</v>
      </c>
      <c r="E18">
        <v>401</v>
      </c>
      <c r="F18" s="334">
        <f t="shared" si="0"/>
        <v>300.75</v>
      </c>
    </row>
    <row r="19" spans="4:6">
      <c r="F19">
        <f>SUM(F4:F18)</f>
        <v>1155.0740000000001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Holdings</vt:lpstr>
      <vt:lpstr>General Activity Ledger</vt:lpstr>
      <vt:lpstr>Open Options</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dc:creator>
  <cp:lastModifiedBy>Brian</cp:lastModifiedBy>
  <cp:lastPrinted>2014-07-24T00:14:52Z</cp:lastPrinted>
  <dcterms:created xsi:type="dcterms:W3CDTF">2014-07-20T21:51:36Z</dcterms:created>
  <dcterms:modified xsi:type="dcterms:W3CDTF">2014-10-06T00:24:44Z</dcterms:modified>
</cp:coreProperties>
</file>